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<sst xmlns="http://schemas.openxmlformats.org/spreadsheetml/2006/main" count="259" uniqueCount="243">
  <si>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</si>
  <si>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</si>
  <si>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</si>
  <si>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</si>
  <si>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</si>
  <si>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</si>
  <si>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</si>
  <si>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</si>
  <si>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</si>
  <si>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</si>
  <si>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</si>
  <si>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</si>
  <si>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</si>
  <si>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</si>
  <si>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</si>
  <si>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</si>
  <si>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</si>
  <si>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</si>
  <si>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</si>
  <si>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</si>
  <si>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</si>
  <si>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</si>
  <si>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</si>
  <si>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</si>
  <si>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</si>
  <si>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</si>
  <si>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</si>
  <si>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</si>
  <si>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</si>
  <si>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</si>
  <si>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</si>
  <si>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</si>
  <si>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</si>
  <si>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</si>
  <si>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</si>
  <si>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</si>
  <si>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</si>
  <si>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</si>
  <si>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</si>
  <si>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</si>
  <si>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</si>
  <si>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</si>
  <si>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</si>
  <si>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</si>
  <si>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</si>
  <si>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</si>
  <si>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</si>
  <si>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</si>
  <si>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</si>
  <si>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</si>
  <si>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</si>
  <si>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</si>
  <si>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</si>
  <si>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</si>
  <si>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</si>
  <si>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</si>
  <si>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</si>
  <si>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</si>
  <si>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</si>
  <si>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</si>
  <si>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</si>
  <si>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</si>
  <si>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</si>
  <si>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</si>
  <si>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</si>
  <si>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</si>
  <si>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</si>
  <si>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</si>
  <si>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</si>
  <si>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</si>
  <si>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</si>
  <si>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</si>
  <si>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</si>
  <si>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</si>
  <si>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</si>
  <si>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</si>
  <si>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</si>
  <si>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</si>
  <si>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</si>
  <si>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</si>
  <si>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</si>
  <si>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</si>
  <si>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</si>
  <si>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</si>
  <si>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</si>
  <si>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</si>
  <si>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</si>
  <si>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</si>
  <si>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</si>
  <si>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</si>
  <si>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</si>
  <si>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</si>
  <si>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</si>
  <si>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</si>
  <si>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</si>
  <si>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</si>
  <si>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</si>
  <si>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</si>
  <si>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</si>
  <si>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</si>
  <si>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</si>
  <si>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</si>
  <si>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</si>
  <si>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</si>
  <si>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</si>
  <si>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</si>
  <si>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</si>
  <si>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02 0 01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</si>
  <si>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</si>
  <si>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</si>
  <si>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</si>
  <si>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</si>
  <si>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</si>
  <si>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</si>
  <si>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</si>
  <si>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</si>
  <si>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</si>
  <si>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</si>
  <si>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</si>
  <si>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</si>
  <si>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</si>
  <si>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</si>
  <si>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</si>
  <si>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</si>
  <si>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</si>
  <si>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</si>
  <si>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</si>
  <si>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</si>
  <si>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</si>
  <si>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</si>
  <si>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</si>
  <si>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</si>
  <si>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</si>
  <si>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</si>
  <si>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</si>
  <si>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</si>
  <si>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>Думы Волгоградской области</t>
  </si>
  <si>
    <t xml:space="preserve">                                  "О бюджете городского округа город  </t>
  </si>
  <si>
    <t>Михайловка Волгоградской области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</si>
  <si>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</si>
  <si>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</si>
  <si>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</si>
  <si>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</si>
  <si>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</si>
  <si>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</si>
  <si>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</si>
  <si>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</si>
  <si>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</si>
  <si>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</si>
  <si>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</si>
  <si>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</si>
  <si>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</si>
  <si>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</si>
  <si>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Основное мероприятие "Организация питания обучающихся (1 - 11 классы) в общеобразовательных организациях"</t>
  </si>
  <si>
    <t>39 0 A1</t>
  </si>
  <si>
    <t xml:space="preserve">Основное мероприятие "Региональный проект "Культурная среда"
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</si>
  <si>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</si>
  <si>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Основное мероприятие "Поддержка сельхозтоваропроизводителей городского округа"</t>
  </si>
  <si>
    <t>Муниципальная программа "Комплексное развитие сельских территорий"</t>
  </si>
  <si>
    <t>39 0 03</t>
  </si>
  <si>
    <t>Основное мероприятие "Оснащение библиотек книжными фондами"</t>
  </si>
  <si>
    <t>Основное мероприятие "Развитие информационно-технологической инфраструктуры информационной системы администрации городского округа город Михайловка Волгоградской области"</t>
  </si>
  <si>
    <t>Основное мероприятие "Организация профилактики экстремистской деятельности в молодежной среде"</t>
  </si>
  <si>
    <t>2024 год</t>
  </si>
  <si>
    <t>2025 год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</si>
  <si>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</si>
  <si>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</si>
  <si>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</si>
  <si>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</si>
  <si>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</si>
  <si>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2023-2025 годы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</si>
  <si>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</si>
  <si>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</si>
  <si>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</si>
  <si>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</si>
  <si>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</si>
  <si>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</si>
  <si>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</si>
  <si>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</si>
  <si>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</si>
  <si>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</si>
  <si>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</si>
  <si>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</si>
  <si>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</si>
  <si>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2023-2025 годы</t>
  </si>
  <si>
    <t>Муниципальная программа "Молодой семье - доступное жилье" в городском округе город Михайловка Волгоградской области на 2023-2025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</si>
  <si>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</si>
  <si>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</si>
  <si>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2023-2025 годы</t>
  </si>
  <si>
    <t>20 0 03</t>
  </si>
  <si>
    <t>Основное мероприятие "Инициативное бюджетирование"</t>
  </si>
  <si>
    <t>39 0 05</t>
  </si>
  <si>
    <t>30 0 04</t>
  </si>
  <si>
    <t>06 0 04</t>
  </si>
  <si>
    <t>Основное мероприятие " Инициативное бюджетирование"</t>
  </si>
  <si>
    <t>33 0 03</t>
  </si>
  <si>
    <t>Основное мероприятие "Развитие инфраструктуры городского округа на сельских территориях"</t>
  </si>
  <si>
    <t>04 0 04</t>
  </si>
  <si>
    <t xml:space="preserve"> Основное мероприятие "Развитие и совершенствование АПК "Безопасный город</t>
  </si>
  <si>
    <t>от "___"________20__г. №____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</si>
  <si>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</si>
  <si>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r>
      <rPr>
        <sz val="12"/>
        <rFont val="Times New Roman"/>
        <family val="1"/>
      </rPr>
      <t xml:space="preserve">на 2024 год и на плановый период 2025 и 2026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</si>
  <si>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2024 год</t>
  </si>
  <si>
    <t>и на плановый период 2025 и 2026 годов</t>
  </si>
  <si>
    <t>2026 год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</si>
  <si>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</si>
  <si>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34 0 00</t>
  </si>
  <si>
    <t>35 0 00</t>
  </si>
  <si>
    <t>36 0 00</t>
  </si>
  <si>
    <t>37 0 00</t>
  </si>
  <si>
    <t>38 0 00</t>
  </si>
  <si>
    <r>
      <rPr>
        <sz val="12"/>
        <rFont val="Times New Roman"/>
        <family val="1"/>
      </rPr>
      <t xml:space="preserve">к решению Михайловской городской </t>
    </r>
    <r>
      <rPr>
        <sz val="12"/>
        <rFont val="Arial"/>
        <family val="2"/>
      </rPr>
      <t xml:space="preserve"> </t>
    </r>
  </si>
  <si>
    <t>Основное мероприятие "Организация дошкольного образования"</t>
  </si>
  <si>
    <t>35 0 01</t>
  </si>
  <si>
    <t>Основное мероприятие "Организация библиотечного обслуживания"</t>
  </si>
  <si>
    <t>38 0 01</t>
  </si>
  <si>
    <t>Основное мероприятие "Организация и проведения культурно-досуговых мероприятий"</t>
  </si>
  <si>
    <t>38 0 02</t>
  </si>
  <si>
    <t>38 0 03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</si>
  <si>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</si>
  <si>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2024-2026 годы"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</si>
  <si>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</si>
  <si>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36 0 01</t>
  </si>
  <si>
    <t>Основное мероприятие "Организация предоставления общедоступного начального, основного общего, среднего общего образования"</t>
  </si>
  <si>
    <t>36 0 02</t>
  </si>
  <si>
    <t>Основное мероприятие "Организация предоставления доступного дополнительного образования"</t>
  </si>
  <si>
    <t>Муниципальная программа "Молодежь Михайловки" на 2024-2026 годы</t>
  </si>
  <si>
    <t>Основное мероприятие "Организация и проведение мероприятий для детей, подростков и молодежи"</t>
  </si>
  <si>
    <t>37 0 01</t>
  </si>
  <si>
    <t>Основное мероприятие "Организация отдыха и оздоровления детей"</t>
  </si>
  <si>
    <t>37 0 02</t>
  </si>
  <si>
    <t>11 0 03</t>
  </si>
  <si>
    <t>34 0 01</t>
  </si>
  <si>
    <t>20 0 02</t>
  </si>
  <si>
    <t>Основное мероприятие "Оборудование зданий и помещений образовательных учреждений"</t>
  </si>
  <si>
    <t>Основное мероприятие "Организация выставочной и музейной деятельности"</t>
  </si>
  <si>
    <t>11 0 02</t>
  </si>
  <si>
    <t>Основное мероприятие "Взносы в уставный фонд"</t>
  </si>
  <si>
    <t>39 0 02</t>
  </si>
  <si>
    <t>Основное мероприятие "Оборудование и оснащение зданий и помещений"</t>
  </si>
  <si>
    <t>Основное мероприятие "Организация благоустройства территории городского округа"</t>
  </si>
  <si>
    <t>Приложение № 5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</si>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</sst>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31">
      <selection activeCell="G135" sqref="G135"/>
    </sheetView>
  </sheetViews>
  <sheetFormatPr defaultColWidth="9.140625" defaultRowHeight="12.75"/>
  <cols>
    <col min="1" max="1" width="41.421875" style="0" customWidth="1"/>
    <col min="2" max="2" width="12.57421875" style="2" customWidth="1"/>
    <col min="3" max="3" width="11.00390625" style="0" customWidth="1"/>
    <col min="4" max="4" width="10.421875" style="0" customWidth="1"/>
    <col min="5" max="5" width="11.421875" style="0" customWidth="1"/>
  </cols>
  <sheetData>
    <row r="1" spans="1:5" ht="15.75">
      <c r="A1" s="36" t="s">
        <v>241</v>
      </c>
      <c r="B1" s="37"/>
      <c r="C1" s="37"/>
      <c r="D1" s="37"/>
      <c r="E1" s="37"/>
    </row>
    <row r="2" spans="1:5" ht="15.75">
      <c r="A2" s="37" t="s">
        <v>211</v>
      </c>
      <c r="B2" s="37"/>
      <c r="C2" s="37"/>
      <c r="D2" s="37"/>
      <c r="E2" s="37"/>
    </row>
    <row r="3" spans="1:5" ht="15.75">
      <c r="A3" s="36" t="s">
        <v>136</v>
      </c>
      <c r="B3" s="36"/>
      <c r="C3" s="36"/>
      <c r="D3" s="36"/>
      <c r="E3" s="36"/>
    </row>
    <row r="4" spans="1:5" ht="15.75">
      <c r="A4" s="34"/>
      <c r="B4" s="34"/>
      <c r="C4" s="38" t="s">
        <v>199</v>
      </c>
      <c r="D4" s="38"/>
      <c r="E4" s="38"/>
    </row>
    <row r="5" spans="1:6" ht="15.75">
      <c r="A5" s="36" t="s">
        <v>137</v>
      </c>
      <c r="B5" s="36"/>
      <c r="C5" s="36"/>
      <c r="D5" s="36"/>
      <c r="E5" s="36"/>
      <c r="F5" s="22"/>
    </row>
    <row r="6" spans="1:6" ht="15.75">
      <c r="A6" s="36" t="s">
        <v>138</v>
      </c>
      <c r="B6" s="36"/>
      <c r="C6" s="36"/>
      <c r="D6" s="36"/>
      <c r="E6" s="36"/>
      <c r="F6" s="22"/>
    </row>
    <row r="7" spans="1:5" ht="15.75">
      <c r="A7" s="37" t="s">
        <v>201</v>
      </c>
      <c r="B7" s="37"/>
      <c r="C7" s="37"/>
      <c r="D7" s="37"/>
      <c r="E7" s="37"/>
    </row>
    <row r="9" spans="1:5" ht="15.75">
      <c r="A9" s="38" t="s">
        <v>0</v>
      </c>
      <c r="B9" s="38"/>
      <c r="C9" s="38"/>
      <c r="D9" s="38"/>
      <c r="E9" s="38"/>
    </row>
    <row r="10" spans="1:5" ht="15.75">
      <c r="A10" s="38" t="s">
        <v>202</v>
      </c>
      <c r="B10" s="38"/>
      <c r="C10" s="38"/>
      <c r="D10" s="38"/>
      <c r="E10" s="38"/>
    </row>
    <row r="11" spans="1:5" ht="15.75">
      <c r="A11" s="38" t="s">
        <v>203</v>
      </c>
      <c r="B11" s="38"/>
      <c r="C11" s="38"/>
      <c r="D11" s="38"/>
      <c r="E11" s="38"/>
    </row>
    <row r="12" spans="1:3" ht="12.75">
      <c r="A12" s="3"/>
      <c r="B12" s="4"/>
      <c r="C12" s="3"/>
    </row>
    <row r="13" spans="1:9" ht="24" customHeight="1">
      <c r="A13" s="40" t="s">
        <v>1</v>
      </c>
      <c r="B13" s="41" t="s">
        <v>12</v>
      </c>
      <c r="C13" s="40" t="s">
        <v>2</v>
      </c>
      <c r="D13" s="40"/>
      <c r="E13" s="40"/>
      <c r="I13" s="21"/>
    </row>
    <row r="14" spans="1:5" ht="39" customHeight="1">
      <c r="A14" s="40"/>
      <c r="B14" s="41"/>
      <c r="C14" s="7" t="s">
        <v>163</v>
      </c>
      <c r="D14" s="7" t="s">
        <v>164</v>
      </c>
      <c r="E14" s="7" t="s">
        <v>204</v>
      </c>
    </row>
    <row r="15" spans="1:5" ht="66" customHeight="1">
      <c r="A15" s="31" t="s">
        <v>156</v>
      </c>
      <c r="B15" s="8" t="s">
        <v>13</v>
      </c>
      <c r="C15" s="13">
        <f>C16</f>
        <v>100</v>
      </c>
      <c r="D15" s="13">
        <v>0</v>
      </c>
      <c r="E15" s="13">
        <v>0</v>
      </c>
    </row>
    <row r="16" spans="1:5" ht="52.5" customHeight="1">
      <c r="A16" s="9" t="s">
        <v>157</v>
      </c>
      <c r="B16" s="8" t="s">
        <v>107</v>
      </c>
      <c r="C16" s="13">
        <v>100</v>
      </c>
      <c r="D16" s="13">
        <v>0</v>
      </c>
      <c r="E16" s="13">
        <v>0</v>
      </c>
    </row>
    <row r="17" spans="1:5" ht="64.5" customHeight="1">
      <c r="A17" s="10" t="s">
        <v>165</v>
      </c>
      <c r="B17" s="8" t="s">
        <v>14</v>
      </c>
      <c r="C17" s="13">
        <f>C18+C19</f>
        <v>80</v>
      </c>
      <c r="D17" s="13">
        <f>D18+D19</f>
        <v>0</v>
      </c>
      <c r="E17" s="13">
        <f>E18+E19</f>
        <v>0</v>
      </c>
    </row>
    <row r="18" spans="1:5" ht="51" customHeight="1">
      <c r="A18" s="11" t="s">
        <v>147</v>
      </c>
      <c r="B18" s="8" t="s">
        <v>48</v>
      </c>
      <c r="C18" s="13">
        <f>15+65</f>
        <v>80</v>
      </c>
      <c r="D18" s="13">
        <v>0</v>
      </c>
      <c r="E18" s="13">
        <v>0</v>
      </c>
    </row>
    <row r="19" spans="1:5" ht="93.75" customHeight="1" hidden="1">
      <c r="A19" s="11" t="s">
        <v>103</v>
      </c>
      <c r="B19" s="8" t="s">
        <v>104</v>
      </c>
      <c r="C19" s="13"/>
      <c r="D19" s="13">
        <v>0</v>
      </c>
      <c r="E19" s="13">
        <v>0</v>
      </c>
    </row>
    <row r="20" spans="1:5" ht="94.5">
      <c r="A20" s="32" t="s">
        <v>166</v>
      </c>
      <c r="B20" s="8" t="s">
        <v>145</v>
      </c>
      <c r="C20" s="13">
        <f>C21+C22+C23+C24</f>
        <v>35195.6</v>
      </c>
      <c r="D20" s="13">
        <f>D21+D22+D23+D24</f>
        <v>4600</v>
      </c>
      <c r="E20" s="13">
        <f>E21+E22+E23+E24</f>
        <v>0</v>
      </c>
    </row>
    <row r="21" spans="1:5" ht="31.5">
      <c r="A21" s="11" t="s">
        <v>42</v>
      </c>
      <c r="B21" s="8" t="s">
        <v>43</v>
      </c>
      <c r="C21" s="13">
        <f>264</f>
        <v>264</v>
      </c>
      <c r="D21" s="13">
        <v>0</v>
      </c>
      <c r="E21" s="13">
        <f>E22+E23+E24+E25</f>
        <v>0</v>
      </c>
    </row>
    <row r="22" spans="1:5" ht="63">
      <c r="A22" s="11" t="s">
        <v>45</v>
      </c>
      <c r="B22" s="8" t="s">
        <v>44</v>
      </c>
      <c r="C22" s="13">
        <f>9000+2400+7360.3</f>
        <v>18760.3</v>
      </c>
      <c r="D22" s="13">
        <f>3300+1300</f>
        <v>4600</v>
      </c>
      <c r="E22" s="13">
        <v>0</v>
      </c>
    </row>
    <row r="23" spans="1:5" ht="63">
      <c r="A23" s="11" t="s">
        <v>46</v>
      </c>
      <c r="B23" s="8" t="s">
        <v>47</v>
      </c>
      <c r="C23" s="13">
        <v>491</v>
      </c>
      <c r="D23" s="13">
        <v>0</v>
      </c>
      <c r="E23" s="13">
        <v>0</v>
      </c>
    </row>
    <row r="24" spans="1:5" ht="47.25">
      <c r="A24" s="11" t="s">
        <v>198</v>
      </c>
      <c r="B24" s="8" t="s">
        <v>197</v>
      </c>
      <c r="C24" s="13">
        <f>14654.4+400+625.9</f>
        <v>15680.3</v>
      </c>
      <c r="D24" s="13">
        <v>0</v>
      </c>
      <c r="E24" s="13">
        <v>0</v>
      </c>
    </row>
    <row r="25" spans="1:5" ht="78.75">
      <c r="A25" s="31" t="s">
        <v>167</v>
      </c>
      <c r="B25" s="8" t="s">
        <v>15</v>
      </c>
      <c r="C25" s="13">
        <f>C26</f>
        <v>300</v>
      </c>
      <c r="D25" s="13">
        <f>D26</f>
        <v>0</v>
      </c>
      <c r="E25" s="13">
        <f>E26</f>
        <v>0</v>
      </c>
    </row>
    <row r="26" spans="1:5" ht="94.5">
      <c r="A26" s="9" t="s">
        <v>161</v>
      </c>
      <c r="B26" s="8" t="s">
        <v>49</v>
      </c>
      <c r="C26" s="13">
        <v>300</v>
      </c>
      <c r="D26" s="13">
        <v>0</v>
      </c>
      <c r="E26" s="13">
        <v>0</v>
      </c>
    </row>
    <row r="27" spans="1:5" ht="94.5">
      <c r="A27" s="10" t="s">
        <v>168</v>
      </c>
      <c r="B27" s="8" t="s">
        <v>16</v>
      </c>
      <c r="C27" s="13">
        <f>C28+C29+C30+C31+C32</f>
        <v>126365.4</v>
      </c>
      <c r="D27" s="13">
        <f>D28+D29+D30+D31+D32</f>
        <v>91358.79999999999</v>
      </c>
      <c r="E27" s="13">
        <f>E28+E29+E30+E31+E32</f>
        <v>0</v>
      </c>
    </row>
    <row r="28" spans="1:5" ht="79.5" customHeight="1" hidden="1">
      <c r="A28" s="11" t="s">
        <v>50</v>
      </c>
      <c r="B28" s="8" t="s">
        <v>52</v>
      </c>
      <c r="C28" s="13">
        <v>0</v>
      </c>
      <c r="D28" s="13">
        <v>0</v>
      </c>
      <c r="E28" s="13">
        <v>0</v>
      </c>
    </row>
    <row r="29" spans="1:5" ht="94.5">
      <c r="A29" s="11" t="s">
        <v>54</v>
      </c>
      <c r="B29" s="8" t="s">
        <v>52</v>
      </c>
      <c r="C29" s="13">
        <f>4500+80693+4980.3+33552.1</f>
        <v>123725.4</v>
      </c>
      <c r="D29" s="13">
        <f>55693+35069.9+595.9</f>
        <v>91358.79999999999</v>
      </c>
      <c r="E29" s="13">
        <v>0</v>
      </c>
    </row>
    <row r="30" spans="1:5" ht="49.5" customHeight="1" hidden="1">
      <c r="A30" s="11" t="s">
        <v>51</v>
      </c>
      <c r="B30" s="8" t="s">
        <v>53</v>
      </c>
      <c r="C30" s="13"/>
      <c r="D30" s="13"/>
      <c r="E30" s="13"/>
    </row>
    <row r="31" spans="1:5" ht="33.75" customHeight="1" hidden="1">
      <c r="A31" s="11" t="s">
        <v>128</v>
      </c>
      <c r="B31" s="8" t="s">
        <v>129</v>
      </c>
      <c r="C31" s="13"/>
      <c r="D31" s="13"/>
      <c r="E31" s="13"/>
    </row>
    <row r="32" spans="1:5" ht="33.75" customHeight="1">
      <c r="A32" s="11" t="s">
        <v>194</v>
      </c>
      <c r="B32" s="8" t="s">
        <v>193</v>
      </c>
      <c r="C32" s="13">
        <f>2400+160+80</f>
        <v>2640</v>
      </c>
      <c r="D32" s="13">
        <v>0</v>
      </c>
      <c r="E32" s="13">
        <v>0</v>
      </c>
    </row>
    <row r="33" spans="1:5" ht="94.5">
      <c r="A33" s="10" t="s">
        <v>169</v>
      </c>
      <c r="B33" s="8" t="s">
        <v>17</v>
      </c>
      <c r="C33" s="13">
        <f>C34</f>
        <v>1500</v>
      </c>
      <c r="D33" s="13">
        <v>0</v>
      </c>
      <c r="E33" s="13">
        <v>0</v>
      </c>
    </row>
    <row r="34" spans="1:5" ht="47.25">
      <c r="A34" s="11" t="s">
        <v>55</v>
      </c>
      <c r="B34" s="8" t="s">
        <v>57</v>
      </c>
      <c r="C34" s="13">
        <v>1500</v>
      </c>
      <c r="D34" s="13">
        <v>0</v>
      </c>
      <c r="E34" s="13">
        <v>0</v>
      </c>
    </row>
    <row r="35" spans="1:5" ht="0" customHeight="1" hidden="1">
      <c r="A35" s="11" t="s">
        <v>3</v>
      </c>
      <c r="B35" s="8" t="s">
        <v>4</v>
      </c>
      <c r="C35" s="13">
        <v>0</v>
      </c>
      <c r="D35" s="13">
        <v>0</v>
      </c>
      <c r="E35" s="13">
        <v>0</v>
      </c>
    </row>
    <row r="36" spans="1:5" ht="84" customHeight="1" hidden="1">
      <c r="A36" s="5" t="s">
        <v>5</v>
      </c>
      <c r="B36" s="8" t="s">
        <v>6</v>
      </c>
      <c r="C36" s="13"/>
      <c r="D36" s="13"/>
      <c r="E36" s="13"/>
    </row>
    <row r="37" spans="1:5" ht="94.5">
      <c r="A37" s="19" t="s">
        <v>170</v>
      </c>
      <c r="B37" s="8" t="s">
        <v>18</v>
      </c>
      <c r="C37" s="13">
        <f>C38</f>
        <v>600</v>
      </c>
      <c r="D37" s="13">
        <v>0</v>
      </c>
      <c r="E37" s="13">
        <v>0</v>
      </c>
    </row>
    <row r="38" spans="1:5" ht="78.75">
      <c r="A38" s="5" t="s">
        <v>76</v>
      </c>
      <c r="B38" s="8" t="s">
        <v>59</v>
      </c>
      <c r="C38" s="13">
        <v>600</v>
      </c>
      <c r="D38" s="13">
        <v>0</v>
      </c>
      <c r="E38" s="13">
        <v>0</v>
      </c>
    </row>
    <row r="39" spans="1:5" ht="0" customHeight="1" hidden="1">
      <c r="A39" s="10" t="s">
        <v>120</v>
      </c>
      <c r="B39" s="8" t="s">
        <v>19</v>
      </c>
      <c r="C39" s="13">
        <v>0</v>
      </c>
      <c r="D39" s="13">
        <v>0</v>
      </c>
      <c r="E39" s="13">
        <v>0</v>
      </c>
    </row>
    <row r="40" spans="1:5" ht="48.75" customHeight="1" hidden="1">
      <c r="A40" s="11" t="s">
        <v>73</v>
      </c>
      <c r="B40" s="8"/>
      <c r="C40" s="13"/>
      <c r="D40" s="13"/>
      <c r="E40" s="13"/>
    </row>
    <row r="41" spans="1:5" ht="51" customHeight="1" hidden="1">
      <c r="A41" s="11" t="s">
        <v>55</v>
      </c>
      <c r="B41" s="8" t="s">
        <v>57</v>
      </c>
      <c r="C41" s="13"/>
      <c r="D41" s="13">
        <v>0</v>
      </c>
      <c r="E41" s="13">
        <v>0</v>
      </c>
    </row>
    <row r="42" spans="1:5" ht="33" customHeight="1" hidden="1">
      <c r="A42" s="11" t="s">
        <v>56</v>
      </c>
      <c r="B42" s="8" t="s">
        <v>58</v>
      </c>
      <c r="C42" s="13"/>
      <c r="D42" s="13">
        <v>0</v>
      </c>
      <c r="E42" s="13">
        <v>0</v>
      </c>
    </row>
    <row r="43" spans="1:5" ht="96" customHeight="1" hidden="1">
      <c r="A43" s="10" t="s">
        <v>112</v>
      </c>
      <c r="B43" s="8" t="s">
        <v>113</v>
      </c>
      <c r="C43" s="13"/>
      <c r="D43" s="13"/>
      <c r="E43" s="13"/>
    </row>
    <row r="44" spans="1:5" ht="33" customHeight="1" hidden="1">
      <c r="A44" s="11"/>
      <c r="B44" s="8"/>
      <c r="C44" s="13"/>
      <c r="D44" s="13"/>
      <c r="E44" s="13"/>
    </row>
    <row r="45" spans="1:5" ht="79.5" customHeight="1" hidden="1">
      <c r="A45" s="10" t="s">
        <v>108</v>
      </c>
      <c r="B45" s="8" t="s">
        <v>18</v>
      </c>
      <c r="C45" s="13">
        <f>C46+C47</f>
        <v>0</v>
      </c>
      <c r="D45" s="13">
        <v>0</v>
      </c>
      <c r="E45" s="13">
        <v>0</v>
      </c>
    </row>
    <row r="46" spans="1:5" ht="66" customHeight="1" hidden="1">
      <c r="A46" s="11" t="s">
        <v>76</v>
      </c>
      <c r="B46" s="8" t="s">
        <v>59</v>
      </c>
      <c r="C46" s="13"/>
      <c r="D46" s="13">
        <v>0</v>
      </c>
      <c r="E46" s="13">
        <v>0</v>
      </c>
    </row>
    <row r="47" spans="1:5" ht="78.75" customHeight="1" hidden="1">
      <c r="A47" s="11" t="s">
        <v>77</v>
      </c>
      <c r="B47" s="8" t="s">
        <v>60</v>
      </c>
      <c r="C47" s="13"/>
      <c r="D47" s="13">
        <v>0</v>
      </c>
      <c r="E47" s="13">
        <v>0</v>
      </c>
    </row>
    <row r="48" spans="1:5" ht="141.75">
      <c r="A48" s="10" t="s">
        <v>171</v>
      </c>
      <c r="B48" s="8" t="s">
        <v>19</v>
      </c>
      <c r="C48" s="13">
        <f>C49</f>
        <v>600</v>
      </c>
      <c r="D48" s="13">
        <f>D49</f>
        <v>0</v>
      </c>
      <c r="E48" s="13">
        <f>E49</f>
        <v>0</v>
      </c>
    </row>
    <row r="49" spans="1:5" ht="47.25">
      <c r="A49" s="11" t="s">
        <v>73</v>
      </c>
      <c r="B49" s="8" t="s">
        <v>74</v>
      </c>
      <c r="C49" s="13">
        <v>600</v>
      </c>
      <c r="D49" s="13">
        <v>0</v>
      </c>
      <c r="E49" s="13">
        <v>0</v>
      </c>
    </row>
    <row r="50" spans="1:5" ht="94.5">
      <c r="A50" s="10" t="s">
        <v>172</v>
      </c>
      <c r="B50" s="8" t="s">
        <v>20</v>
      </c>
      <c r="C50" s="13">
        <f>C51+C53+C52</f>
        <v>4880</v>
      </c>
      <c r="D50" s="13">
        <f>D51</f>
        <v>1200</v>
      </c>
      <c r="E50" s="13">
        <f>E51</f>
        <v>0</v>
      </c>
    </row>
    <row r="51" spans="1:5" ht="47.25">
      <c r="A51" s="11" t="s">
        <v>61</v>
      </c>
      <c r="B51" s="8" t="s">
        <v>62</v>
      </c>
      <c r="C51" s="13">
        <v>256.9</v>
      </c>
      <c r="D51" s="13">
        <f>1200</f>
        <v>1200</v>
      </c>
      <c r="E51" s="13">
        <v>0</v>
      </c>
    </row>
    <row r="52" spans="1:5" ht="31.5">
      <c r="A52" s="11" t="s">
        <v>237</v>
      </c>
      <c r="B52" s="8" t="s">
        <v>236</v>
      </c>
      <c r="C52" s="13">
        <v>3743.1</v>
      </c>
      <c r="D52" s="13">
        <v>0</v>
      </c>
      <c r="E52" s="13">
        <v>0</v>
      </c>
    </row>
    <row r="53" spans="1:5" ht="31.5">
      <c r="A53" s="11" t="s">
        <v>190</v>
      </c>
      <c r="B53" s="8" t="s">
        <v>231</v>
      </c>
      <c r="C53" s="13">
        <f>800+80</f>
        <v>880</v>
      </c>
      <c r="D53" s="13">
        <v>0</v>
      </c>
      <c r="E53" s="13">
        <v>0</v>
      </c>
    </row>
    <row r="54" spans="1:5" ht="78.75">
      <c r="A54" s="10" t="s">
        <v>173</v>
      </c>
      <c r="B54" s="8" t="s">
        <v>21</v>
      </c>
      <c r="C54" s="13">
        <f>C55+C56</f>
        <v>2495</v>
      </c>
      <c r="D54" s="13">
        <f>D55+D56</f>
        <v>0</v>
      </c>
      <c r="E54" s="13">
        <f>E55+E56</f>
        <v>0</v>
      </c>
    </row>
    <row r="55" spans="1:5" ht="47.25">
      <c r="A55" s="11" t="s">
        <v>82</v>
      </c>
      <c r="B55" s="8" t="s">
        <v>105</v>
      </c>
      <c r="C55" s="13">
        <v>455</v>
      </c>
      <c r="D55" s="13">
        <v>0</v>
      </c>
      <c r="E55" s="13">
        <v>0</v>
      </c>
    </row>
    <row r="56" spans="1:5" ht="31.5">
      <c r="A56" s="11" t="s">
        <v>83</v>
      </c>
      <c r="B56" s="8" t="s">
        <v>106</v>
      </c>
      <c r="C56" s="13">
        <v>2040</v>
      </c>
      <c r="D56" s="13">
        <v>0</v>
      </c>
      <c r="E56" s="13">
        <v>0</v>
      </c>
    </row>
    <row r="57" spans="1:5" ht="94.5">
      <c r="A57" s="18" t="s">
        <v>174</v>
      </c>
      <c r="B57" s="8" t="s">
        <v>22</v>
      </c>
      <c r="C57" s="13">
        <f>C58</f>
        <v>1041.5</v>
      </c>
      <c r="D57" s="13">
        <f>D58</f>
        <v>0</v>
      </c>
      <c r="E57" s="13">
        <f>E58</f>
        <v>0</v>
      </c>
    </row>
    <row r="58" spans="1:5" ht="31.5">
      <c r="A58" s="9" t="s">
        <v>94</v>
      </c>
      <c r="B58" s="8" t="s">
        <v>84</v>
      </c>
      <c r="C58" s="13">
        <f>500+515.5+26</f>
        <v>1041.5</v>
      </c>
      <c r="D58" s="13">
        <v>0</v>
      </c>
      <c r="E58" s="13">
        <v>0</v>
      </c>
    </row>
    <row r="59" spans="1:5" ht="94.5">
      <c r="A59" s="18" t="s">
        <v>175</v>
      </c>
      <c r="B59" s="12" t="s">
        <v>23</v>
      </c>
      <c r="C59" s="13">
        <f>C60</f>
        <v>2056.2</v>
      </c>
      <c r="D59" s="13">
        <v>0</v>
      </c>
      <c r="E59" s="13">
        <v>0</v>
      </c>
    </row>
    <row r="60" spans="1:5" ht="47.25">
      <c r="A60" s="9" t="s">
        <v>86</v>
      </c>
      <c r="B60" s="12" t="s">
        <v>85</v>
      </c>
      <c r="C60" s="13">
        <f>800+1200+56.2</f>
        <v>2056.2</v>
      </c>
      <c r="D60" s="13">
        <v>0</v>
      </c>
      <c r="E60" s="13">
        <v>0</v>
      </c>
    </row>
    <row r="61" spans="1:5" ht="110.25">
      <c r="A61" s="10" t="s">
        <v>176</v>
      </c>
      <c r="B61" s="12" t="s">
        <v>24</v>
      </c>
      <c r="C61" s="13">
        <f>C62</f>
        <v>1000</v>
      </c>
      <c r="D61" s="13">
        <f>D62</f>
        <v>0</v>
      </c>
      <c r="E61" s="13">
        <f>E62</f>
        <v>0</v>
      </c>
    </row>
    <row r="62" spans="1:5" ht="63">
      <c r="A62" s="11" t="s">
        <v>87</v>
      </c>
      <c r="B62" s="12" t="s">
        <v>88</v>
      </c>
      <c r="C62" s="13">
        <v>1000</v>
      </c>
      <c r="D62" s="13">
        <v>0</v>
      </c>
      <c r="E62" s="13">
        <v>0</v>
      </c>
    </row>
    <row r="63" spans="1:5" ht="78.75">
      <c r="A63" s="10" t="s">
        <v>177</v>
      </c>
      <c r="B63" s="12" t="s">
        <v>26</v>
      </c>
      <c r="C63" s="13">
        <f>C64</f>
        <v>60</v>
      </c>
      <c r="D63" s="13">
        <v>0</v>
      </c>
      <c r="E63" s="13">
        <v>0</v>
      </c>
    </row>
    <row r="64" spans="1:5" ht="47.25">
      <c r="A64" s="11" t="s">
        <v>79</v>
      </c>
      <c r="B64" s="12" t="s">
        <v>78</v>
      </c>
      <c r="C64" s="13">
        <f>15+45</f>
        <v>60</v>
      </c>
      <c r="D64" s="13">
        <v>0</v>
      </c>
      <c r="E64" s="13">
        <v>0</v>
      </c>
    </row>
    <row r="65" spans="1:5" ht="98.25" customHeight="1" hidden="1">
      <c r="A65" s="10" t="s">
        <v>109</v>
      </c>
      <c r="B65" s="12" t="s">
        <v>24</v>
      </c>
      <c r="C65" s="13">
        <f>C66</f>
        <v>0</v>
      </c>
      <c r="D65" s="13">
        <f>D66</f>
        <v>0</v>
      </c>
      <c r="E65" s="13">
        <f>E66</f>
        <v>0</v>
      </c>
    </row>
    <row r="66" spans="1:5" ht="48.75" customHeight="1" hidden="1">
      <c r="A66" s="11" t="s">
        <v>87</v>
      </c>
      <c r="B66" s="12" t="s">
        <v>88</v>
      </c>
      <c r="C66" s="13"/>
      <c r="D66" s="13">
        <v>0</v>
      </c>
      <c r="E66" s="13">
        <v>0</v>
      </c>
    </row>
    <row r="67" spans="1:5" ht="94.5">
      <c r="A67" s="10" t="s">
        <v>178</v>
      </c>
      <c r="B67" s="12" t="s">
        <v>27</v>
      </c>
      <c r="C67" s="13">
        <f>C68</f>
        <v>50</v>
      </c>
      <c r="D67" s="13">
        <f>D68</f>
        <v>0</v>
      </c>
      <c r="E67" s="13">
        <f>E68</f>
        <v>0</v>
      </c>
    </row>
    <row r="68" spans="1:5" ht="63">
      <c r="A68" s="11" t="s">
        <v>91</v>
      </c>
      <c r="B68" s="12" t="s">
        <v>92</v>
      </c>
      <c r="C68" s="13">
        <v>50</v>
      </c>
      <c r="D68" s="13">
        <v>0</v>
      </c>
      <c r="E68" s="13">
        <v>0</v>
      </c>
    </row>
    <row r="69" spans="1:5" ht="31.5">
      <c r="A69" s="10" t="s">
        <v>179</v>
      </c>
      <c r="B69" s="12" t="s">
        <v>28</v>
      </c>
      <c r="C69" s="13">
        <f>C70</f>
        <v>200</v>
      </c>
      <c r="D69" s="13">
        <f>D70</f>
        <v>0</v>
      </c>
      <c r="E69" s="13">
        <f>E70</f>
        <v>0</v>
      </c>
    </row>
    <row r="70" spans="1:5" ht="63">
      <c r="A70" s="11" t="s">
        <v>89</v>
      </c>
      <c r="B70" s="12" t="s">
        <v>90</v>
      </c>
      <c r="C70" s="13">
        <v>200</v>
      </c>
      <c r="D70" s="13">
        <v>0</v>
      </c>
      <c r="E70" s="13">
        <v>0</v>
      </c>
    </row>
    <row r="71" spans="1:5" ht="94.5">
      <c r="A71" s="10" t="s">
        <v>180</v>
      </c>
      <c r="B71" s="12" t="s">
        <v>25</v>
      </c>
      <c r="C71" s="13">
        <f>C72+C74+C73</f>
        <v>184768.8</v>
      </c>
      <c r="D71" s="13">
        <f>D72+D74+D73</f>
        <v>180754.00000000003</v>
      </c>
      <c r="E71" s="13">
        <f>E72+E74+E73</f>
        <v>0</v>
      </c>
    </row>
    <row r="72" spans="1:11" ht="47.25">
      <c r="A72" s="11" t="s">
        <v>140</v>
      </c>
      <c r="B72" s="12" t="s">
        <v>141</v>
      </c>
      <c r="C72" s="13">
        <f>147114.9+5247.6</f>
        <v>152362.5</v>
      </c>
      <c r="D72" s="13">
        <f>176092.2+2120.7+2541.1</f>
        <v>180754.00000000003</v>
      </c>
      <c r="E72" s="13">
        <v>0</v>
      </c>
      <c r="K72" s="6"/>
    </row>
    <row r="73" spans="1:11" ht="47.25">
      <c r="A73" s="11" t="s">
        <v>234</v>
      </c>
      <c r="B73" s="12" t="s">
        <v>233</v>
      </c>
      <c r="C73" s="13">
        <f>28977.3+349</f>
        <v>29326.3</v>
      </c>
      <c r="D73" s="13">
        <f>D74+D76+D75</f>
        <v>0</v>
      </c>
      <c r="E73" s="13">
        <f>E74+E76+E75</f>
        <v>0</v>
      </c>
      <c r="K73" s="6"/>
    </row>
    <row r="74" spans="1:11" ht="31.5">
      <c r="A74" s="11" t="s">
        <v>190</v>
      </c>
      <c r="B74" s="12" t="s">
        <v>189</v>
      </c>
      <c r="C74" s="13">
        <f>800+2000+80+200</f>
        <v>3080</v>
      </c>
      <c r="D74" s="13">
        <f>D75+D77+D76</f>
        <v>0</v>
      </c>
      <c r="E74" s="13">
        <f>E75+E77+E76</f>
        <v>0</v>
      </c>
      <c r="K74" s="6"/>
    </row>
    <row r="75" spans="1:5" ht="110.25">
      <c r="A75" s="19" t="s">
        <v>181</v>
      </c>
      <c r="B75" s="12" t="s">
        <v>29</v>
      </c>
      <c r="C75" s="13">
        <f>C76+C77</f>
        <v>30</v>
      </c>
      <c r="D75" s="13">
        <f>D76</f>
        <v>0</v>
      </c>
      <c r="E75" s="13">
        <f>E76</f>
        <v>0</v>
      </c>
    </row>
    <row r="76" spans="1:5" ht="47.25">
      <c r="A76" s="5" t="s">
        <v>95</v>
      </c>
      <c r="B76" s="12" t="s">
        <v>96</v>
      </c>
      <c r="C76" s="13">
        <v>30</v>
      </c>
      <c r="D76" s="13">
        <v>0</v>
      </c>
      <c r="E76" s="13">
        <v>0</v>
      </c>
    </row>
    <row r="77" spans="1:5" ht="47.25" hidden="1">
      <c r="A77" s="5" t="s">
        <v>143</v>
      </c>
      <c r="B77" s="12" t="s">
        <v>142</v>
      </c>
      <c r="C77" s="13"/>
      <c r="D77" s="13"/>
      <c r="E77" s="13"/>
    </row>
    <row r="78" spans="1:5" ht="141.75">
      <c r="A78" s="10" t="s">
        <v>200</v>
      </c>
      <c r="B78" s="12" t="s">
        <v>35</v>
      </c>
      <c r="C78" s="13">
        <f>C80</f>
        <v>136.7</v>
      </c>
      <c r="D78" s="13">
        <f>D80</f>
        <v>0</v>
      </c>
      <c r="E78" s="13">
        <f>E80</f>
        <v>0</v>
      </c>
    </row>
    <row r="79" spans="1:5" ht="3" customHeight="1" hidden="1">
      <c r="A79" s="5" t="s">
        <v>7</v>
      </c>
      <c r="B79" s="12" t="s">
        <v>8</v>
      </c>
      <c r="C79" s="13"/>
      <c r="D79" s="13"/>
      <c r="E79" s="13"/>
    </row>
    <row r="80" spans="1:5" ht="31.5">
      <c r="A80" s="11" t="s">
        <v>94</v>
      </c>
      <c r="B80" s="12" t="s">
        <v>97</v>
      </c>
      <c r="C80" s="13">
        <f>97.7+39</f>
        <v>136.7</v>
      </c>
      <c r="D80" s="13">
        <v>0</v>
      </c>
      <c r="E80" s="13">
        <v>0</v>
      </c>
    </row>
    <row r="81" spans="1:5" ht="30.75" customHeight="1" hidden="1">
      <c r="A81" s="19" t="s">
        <v>110</v>
      </c>
      <c r="B81" s="12" t="s">
        <v>34</v>
      </c>
      <c r="C81" s="13">
        <f>C82</f>
        <v>0</v>
      </c>
      <c r="D81" s="13">
        <f>D82</f>
        <v>0</v>
      </c>
      <c r="E81" s="13">
        <f>E82</f>
        <v>0</v>
      </c>
    </row>
    <row r="82" spans="1:5" ht="33.75" customHeight="1" hidden="1">
      <c r="A82" s="5" t="s">
        <v>81</v>
      </c>
      <c r="B82" s="12" t="s">
        <v>80</v>
      </c>
      <c r="C82" s="13"/>
      <c r="D82" s="13"/>
      <c r="E82" s="13"/>
    </row>
    <row r="83" spans="1:5" ht="94.5">
      <c r="A83" s="19" t="s">
        <v>182</v>
      </c>
      <c r="B83" s="12" t="s">
        <v>36</v>
      </c>
      <c r="C83" s="14">
        <f>C84</f>
        <v>10</v>
      </c>
      <c r="D83" s="14">
        <f>D84</f>
        <v>0</v>
      </c>
      <c r="E83" s="14">
        <f>E84</f>
        <v>0</v>
      </c>
    </row>
    <row r="84" spans="1:5" ht="47.25">
      <c r="A84" s="5" t="s">
        <v>162</v>
      </c>
      <c r="B84" s="12" t="s">
        <v>98</v>
      </c>
      <c r="C84" s="14">
        <v>10</v>
      </c>
      <c r="D84" s="14">
        <v>0</v>
      </c>
      <c r="E84" s="14">
        <v>0</v>
      </c>
    </row>
    <row r="85" spans="1:5" ht="94.5">
      <c r="A85" s="10" t="s">
        <v>183</v>
      </c>
      <c r="B85" s="12" t="s">
        <v>30</v>
      </c>
      <c r="C85" s="13">
        <f>C87+C88</f>
        <v>93045</v>
      </c>
      <c r="D85" s="13">
        <f>D87+D88</f>
        <v>88787</v>
      </c>
      <c r="E85" s="13">
        <f>E87+E88</f>
        <v>0</v>
      </c>
    </row>
    <row r="86" spans="1:5" ht="75" customHeight="1" hidden="1">
      <c r="A86" s="5" t="s">
        <v>9</v>
      </c>
      <c r="B86" s="12" t="s">
        <v>10</v>
      </c>
      <c r="C86" s="13"/>
      <c r="D86" s="13"/>
      <c r="E86" s="13"/>
    </row>
    <row r="87" spans="1:5" ht="31.5">
      <c r="A87" s="5" t="s">
        <v>68</v>
      </c>
      <c r="B87" s="12" t="s">
        <v>69</v>
      </c>
      <c r="C87" s="13">
        <f>10662.2+2454.7</f>
        <v>13116.900000000001</v>
      </c>
      <c r="D87" s="13">
        <f>10662.2+1184.7</f>
        <v>11846.900000000001</v>
      </c>
      <c r="E87" s="13">
        <v>0</v>
      </c>
    </row>
    <row r="88" spans="1:5" ht="47.25">
      <c r="A88" s="27" t="s">
        <v>153</v>
      </c>
      <c r="B88" s="12" t="s">
        <v>70</v>
      </c>
      <c r="C88" s="13">
        <f>18401.2+38879.2+604.1+21191.7+851.9</f>
        <v>79928.09999999999</v>
      </c>
      <c r="D88" s="13">
        <f>18401.2+37666.1+2600+5997.1+12275.7</f>
        <v>76940.1</v>
      </c>
      <c r="E88" s="13">
        <v>0</v>
      </c>
    </row>
    <row r="89" spans="1:5" ht="0" customHeight="1" hidden="1">
      <c r="A89" s="19" t="s">
        <v>111</v>
      </c>
      <c r="B89" s="12" t="s">
        <v>38</v>
      </c>
      <c r="C89" s="14">
        <f>C90</f>
        <v>0</v>
      </c>
      <c r="D89" s="14">
        <f>D90</f>
        <v>0</v>
      </c>
      <c r="E89" s="14">
        <f>E90</f>
        <v>0</v>
      </c>
    </row>
    <row r="90" spans="1:5" ht="63.75" customHeight="1" hidden="1">
      <c r="A90" s="5" t="s">
        <v>100</v>
      </c>
      <c r="B90" s="12" t="s">
        <v>99</v>
      </c>
      <c r="C90" s="14"/>
      <c r="D90" s="14">
        <v>0</v>
      </c>
      <c r="E90" s="14">
        <v>0</v>
      </c>
    </row>
    <row r="91" spans="1:5" ht="94.5">
      <c r="A91" s="23" t="s">
        <v>184</v>
      </c>
      <c r="B91" s="8" t="s">
        <v>32</v>
      </c>
      <c r="C91" s="15">
        <f>C92</f>
        <v>1032</v>
      </c>
      <c r="D91" s="15">
        <f>D92</f>
        <v>0</v>
      </c>
      <c r="E91" s="15">
        <f>E92</f>
        <v>0</v>
      </c>
    </row>
    <row r="92" spans="1:5" ht="31.5">
      <c r="A92" s="11" t="s">
        <v>94</v>
      </c>
      <c r="B92" s="8" t="s">
        <v>93</v>
      </c>
      <c r="C92" s="13">
        <f>32+1000</f>
        <v>1032</v>
      </c>
      <c r="D92" s="13">
        <v>0</v>
      </c>
      <c r="E92" s="13">
        <v>0</v>
      </c>
    </row>
    <row r="93" spans="1:5" ht="78.75">
      <c r="A93" s="10" t="s">
        <v>185</v>
      </c>
      <c r="B93" s="8" t="s">
        <v>40</v>
      </c>
      <c r="C93" s="13">
        <f>C94</f>
        <v>2501.8</v>
      </c>
      <c r="D93" s="13">
        <f>D94</f>
        <v>0</v>
      </c>
      <c r="E93" s="13">
        <f>E94</f>
        <v>0</v>
      </c>
    </row>
    <row r="94" spans="1:5" ht="31.5">
      <c r="A94" s="11" t="s">
        <v>71</v>
      </c>
      <c r="B94" s="8" t="s">
        <v>72</v>
      </c>
      <c r="C94" s="13">
        <v>2501.8</v>
      </c>
      <c r="D94" s="13">
        <v>0</v>
      </c>
      <c r="E94" s="13">
        <v>0</v>
      </c>
    </row>
    <row r="95" spans="1:5" ht="78.75">
      <c r="A95" s="10" t="s">
        <v>186</v>
      </c>
      <c r="B95" s="8" t="s">
        <v>33</v>
      </c>
      <c r="C95" s="15">
        <f>C96+C97+C98+C99</f>
        <v>159753.2</v>
      </c>
      <c r="D95" s="15">
        <f>D96+D97+D98+D99</f>
        <v>232006.8</v>
      </c>
      <c r="E95" s="15">
        <f>E96+E97+E98+E99</f>
        <v>0</v>
      </c>
    </row>
    <row r="96" spans="1:5" ht="78.75">
      <c r="A96" s="28" t="s">
        <v>132</v>
      </c>
      <c r="B96" s="8" t="s">
        <v>75</v>
      </c>
      <c r="C96" s="15">
        <f>22108</f>
        <v>22108</v>
      </c>
      <c r="D96" s="15">
        <v>22000</v>
      </c>
      <c r="E96" s="15">
        <v>0</v>
      </c>
    </row>
    <row r="97" spans="1:5" ht="63">
      <c r="A97" s="28" t="s">
        <v>133</v>
      </c>
      <c r="B97" s="8" t="s">
        <v>131</v>
      </c>
      <c r="C97" s="15">
        <v>25886.7</v>
      </c>
      <c r="D97" s="15">
        <v>24000</v>
      </c>
      <c r="E97" s="15">
        <v>0</v>
      </c>
    </row>
    <row r="98" spans="1:5" ht="78.75">
      <c r="A98" s="28" t="s">
        <v>135</v>
      </c>
      <c r="B98" s="8" t="s">
        <v>134</v>
      </c>
      <c r="C98" s="15">
        <f>105334.6+5543.9</f>
        <v>110878.5</v>
      </c>
      <c r="D98" s="15">
        <f>176706.5+9300.3</f>
        <v>186006.8</v>
      </c>
      <c r="E98" s="15">
        <v>0</v>
      </c>
    </row>
    <row r="99" spans="1:5" ht="31.5">
      <c r="A99" s="28" t="s">
        <v>190</v>
      </c>
      <c r="B99" s="8" t="s">
        <v>192</v>
      </c>
      <c r="C99" s="15">
        <f>800+80</f>
        <v>880</v>
      </c>
      <c r="D99" s="15">
        <v>0</v>
      </c>
      <c r="E99" s="15">
        <v>0</v>
      </c>
    </row>
    <row r="100" spans="1:5" s="26" customFormat="1" ht="78.75">
      <c r="A100" s="23" t="s">
        <v>146</v>
      </c>
      <c r="B100" s="24" t="s">
        <v>31</v>
      </c>
      <c r="C100" s="25">
        <f>C101+C102+C103+C104</f>
        <v>5367.6</v>
      </c>
      <c r="D100" s="25">
        <f>D101+D102+D103+D104</f>
        <v>0</v>
      </c>
      <c r="E100" s="25">
        <f>E101+E102+E103+E104</f>
        <v>0</v>
      </c>
    </row>
    <row r="101" spans="1:5" s="6" customFormat="1" ht="75" customHeight="1" hidden="1">
      <c r="A101" s="11" t="s">
        <v>63</v>
      </c>
      <c r="B101" s="8" t="s">
        <v>65</v>
      </c>
      <c r="C101" s="15"/>
      <c r="D101" s="15">
        <v>0</v>
      </c>
      <c r="E101" s="15">
        <v>0</v>
      </c>
    </row>
    <row r="102" spans="1:5" s="6" customFormat="1" ht="77.25" customHeight="1" hidden="1">
      <c r="A102" s="11" t="s">
        <v>64</v>
      </c>
      <c r="B102" s="8" t="s">
        <v>66</v>
      </c>
      <c r="C102" s="15"/>
      <c r="D102" s="15">
        <v>0</v>
      </c>
      <c r="E102" s="15">
        <v>0</v>
      </c>
    </row>
    <row r="103" spans="1:5" s="6" customFormat="1" ht="77.25" customHeight="1" hidden="1">
      <c r="A103" s="11" t="s">
        <v>121</v>
      </c>
      <c r="B103" s="8" t="s">
        <v>122</v>
      </c>
      <c r="C103" s="15"/>
      <c r="D103" s="15"/>
      <c r="E103" s="15"/>
    </row>
    <row r="104" spans="1:5" s="6" customFormat="1" ht="78.75">
      <c r="A104" s="11" t="s">
        <v>123</v>
      </c>
      <c r="B104" s="8" t="s">
        <v>124</v>
      </c>
      <c r="C104" s="15">
        <v>5367.6</v>
      </c>
      <c r="D104" s="15">
        <v>0</v>
      </c>
      <c r="E104" s="15">
        <v>0</v>
      </c>
    </row>
    <row r="105" spans="1:5" ht="93" customHeight="1" hidden="1">
      <c r="A105" s="10" t="s">
        <v>152</v>
      </c>
      <c r="B105" s="8" t="s">
        <v>39</v>
      </c>
      <c r="C105" s="15">
        <f>C106</f>
        <v>0</v>
      </c>
      <c r="D105" s="15">
        <f>D106</f>
        <v>0</v>
      </c>
      <c r="E105" s="15">
        <f>E106</f>
        <v>0</v>
      </c>
    </row>
    <row r="106" spans="1:5" ht="78.75" hidden="1">
      <c r="A106" s="11" t="s">
        <v>148</v>
      </c>
      <c r="B106" s="8" t="s">
        <v>67</v>
      </c>
      <c r="C106" s="15"/>
      <c r="D106" s="15"/>
      <c r="E106" s="15"/>
    </row>
    <row r="107" spans="1:5" ht="47.25">
      <c r="A107" s="10" t="s">
        <v>158</v>
      </c>
      <c r="B107" s="8" t="s">
        <v>41</v>
      </c>
      <c r="C107" s="15">
        <f>+C108</f>
        <v>3678</v>
      </c>
      <c r="D107" s="15">
        <f>+D108</f>
        <v>0</v>
      </c>
      <c r="E107" s="15">
        <f>+E108</f>
        <v>0</v>
      </c>
    </row>
    <row r="108" spans="1:5" ht="47.25">
      <c r="A108" s="11" t="s">
        <v>196</v>
      </c>
      <c r="B108" s="8" t="s">
        <v>195</v>
      </c>
      <c r="C108" s="15">
        <v>3678</v>
      </c>
      <c r="D108" s="15">
        <v>0</v>
      </c>
      <c r="E108" s="15">
        <v>0</v>
      </c>
    </row>
    <row r="109" spans="1:5" ht="78.75">
      <c r="A109" s="35" t="s">
        <v>205</v>
      </c>
      <c r="B109" s="8" t="s">
        <v>206</v>
      </c>
      <c r="C109" s="15">
        <f>C110</f>
        <v>59483.7</v>
      </c>
      <c r="D109" s="15">
        <f>D110</f>
        <v>54763.700000000004</v>
      </c>
      <c r="E109" s="15">
        <f>E110</f>
        <v>54843.700000000004</v>
      </c>
    </row>
    <row r="110" spans="1:5" ht="47.25">
      <c r="A110" s="28" t="s">
        <v>240</v>
      </c>
      <c r="B110" s="8" t="s">
        <v>232</v>
      </c>
      <c r="C110" s="15">
        <f>17022.3+38691.4+3770</f>
        <v>59483.7</v>
      </c>
      <c r="D110" s="15">
        <f>17022.3+32000+1891.4+3850</f>
        <v>54763.700000000004</v>
      </c>
      <c r="E110" s="15">
        <f>17022.3+32000+1891.4+3930</f>
        <v>54843.700000000004</v>
      </c>
    </row>
    <row r="111" spans="1:5" ht="141.75">
      <c r="A111" s="23" t="s">
        <v>220</v>
      </c>
      <c r="B111" s="8" t="s">
        <v>207</v>
      </c>
      <c r="C111" s="15">
        <f>C112</f>
        <v>333425.5</v>
      </c>
      <c r="D111" s="15">
        <f>D112</f>
        <v>319762.5</v>
      </c>
      <c r="E111" s="15">
        <f>E112</f>
        <v>329300.9</v>
      </c>
    </row>
    <row r="112" spans="1:5" ht="31.5">
      <c r="A112" s="28" t="s">
        <v>212</v>
      </c>
      <c r="B112" s="8" t="s">
        <v>213</v>
      </c>
      <c r="C112" s="15">
        <f>218425.5+115000</f>
        <v>333425.5</v>
      </c>
      <c r="D112" s="15">
        <f>214859.8+104902.7</f>
        <v>319762.5</v>
      </c>
      <c r="E112" s="15">
        <f>214404.9+114896</f>
        <v>329300.9</v>
      </c>
    </row>
    <row r="113" spans="1:5" ht="94.5">
      <c r="A113" s="23" t="s">
        <v>221</v>
      </c>
      <c r="B113" s="8" t="s">
        <v>208</v>
      </c>
      <c r="C113" s="15">
        <f>C114+C115</f>
        <v>735771.8</v>
      </c>
      <c r="D113" s="15">
        <f>D114+D115</f>
        <v>590048.4</v>
      </c>
      <c r="E113" s="15">
        <f>E114+E115</f>
        <v>596229.7</v>
      </c>
    </row>
    <row r="114" spans="1:5" ht="63">
      <c r="A114" s="28" t="s">
        <v>223</v>
      </c>
      <c r="B114" s="8" t="s">
        <v>222</v>
      </c>
      <c r="C114" s="15">
        <f>119.2+494910.3+28377+2033.1+10443.9+5280.2+129752.1+5802.5+851.3+370.8+26.4+31.6</f>
        <v>677998.4</v>
      </c>
      <c r="D114" s="15">
        <f>119.2+371154.2+27913.8+2033.1+128000+2200+17000+225.9</f>
        <v>548646.2000000001</v>
      </c>
      <c r="E114" s="15">
        <f>119.2+379468.8+27913.8+2033.1+128000+17000+225.9</f>
        <v>554760.7999999999</v>
      </c>
    </row>
    <row r="115" spans="1:5" ht="47.25">
      <c r="A115" s="28" t="s">
        <v>225</v>
      </c>
      <c r="B115" s="8" t="s">
        <v>224</v>
      </c>
      <c r="C115" s="15">
        <f>1097+5805+121.9+418+50331.5</f>
        <v>57773.4</v>
      </c>
      <c r="D115" s="15">
        <f>902+5400+35000+100.2</f>
        <v>41402.2</v>
      </c>
      <c r="E115" s="15">
        <f>962+5400+35000+106.9</f>
        <v>41468.9</v>
      </c>
    </row>
    <row r="116" spans="1:5" ht="47.25">
      <c r="A116" s="23" t="s">
        <v>226</v>
      </c>
      <c r="B116" s="8" t="s">
        <v>209</v>
      </c>
      <c r="C116" s="15">
        <f>C117+C118</f>
        <v>19777.2</v>
      </c>
      <c r="D116" s="15">
        <f>D117+D118</f>
        <v>15000</v>
      </c>
      <c r="E116" s="15">
        <f>E117+E118</f>
        <v>16000</v>
      </c>
    </row>
    <row r="117" spans="1:5" ht="47.25">
      <c r="A117" s="28" t="s">
        <v>227</v>
      </c>
      <c r="B117" s="8" t="s">
        <v>228</v>
      </c>
      <c r="C117" s="15">
        <v>11597.9</v>
      </c>
      <c r="D117" s="15">
        <v>15000</v>
      </c>
      <c r="E117" s="15">
        <v>16000</v>
      </c>
    </row>
    <row r="118" spans="1:5" ht="31.5">
      <c r="A118" s="28" t="s">
        <v>229</v>
      </c>
      <c r="B118" s="8" t="s">
        <v>230</v>
      </c>
      <c r="C118" s="15">
        <v>8179.3</v>
      </c>
      <c r="D118" s="15">
        <v>0</v>
      </c>
      <c r="E118" s="15">
        <v>0</v>
      </c>
    </row>
    <row r="119" spans="1:5" ht="78.75">
      <c r="A119" s="35" t="s">
        <v>219</v>
      </c>
      <c r="B119" s="8" t="s">
        <v>210</v>
      </c>
      <c r="C119" s="15">
        <f>C120+C121+C122</f>
        <v>109004.20000000001</v>
      </c>
      <c r="D119" s="15">
        <f>D120+D121+D122</f>
        <v>91000</v>
      </c>
      <c r="E119" s="15">
        <f>E120+E121+E122</f>
        <v>98000</v>
      </c>
    </row>
    <row r="120" spans="1:5" ht="31.5">
      <c r="A120" s="28" t="s">
        <v>214</v>
      </c>
      <c r="B120" s="8" t="s">
        <v>215</v>
      </c>
      <c r="C120" s="15">
        <v>23381.1</v>
      </c>
      <c r="D120" s="15">
        <v>13600</v>
      </c>
      <c r="E120" s="15">
        <v>13600</v>
      </c>
    </row>
    <row r="121" spans="1:5" ht="47.25">
      <c r="A121" s="28" t="s">
        <v>216</v>
      </c>
      <c r="B121" s="8" t="s">
        <v>217</v>
      </c>
      <c r="C121" s="15">
        <f>28922.4+26270+24080.9+92.8</f>
        <v>79366.1</v>
      </c>
      <c r="D121" s="15">
        <f>61000+10000</f>
        <v>71000</v>
      </c>
      <c r="E121" s="15">
        <f>68000+10000</f>
        <v>78000</v>
      </c>
    </row>
    <row r="122" spans="1:5" ht="31.5">
      <c r="A122" s="28" t="s">
        <v>235</v>
      </c>
      <c r="B122" s="8" t="s">
        <v>218</v>
      </c>
      <c r="C122" s="15">
        <v>6257</v>
      </c>
      <c r="D122" s="15">
        <v>6400</v>
      </c>
      <c r="E122" s="15">
        <v>6400</v>
      </c>
    </row>
    <row r="123" spans="1:5" ht="126">
      <c r="A123" s="10" t="s">
        <v>242</v>
      </c>
      <c r="B123" s="8" t="s">
        <v>37</v>
      </c>
      <c r="C123" s="15">
        <f>C124+C127+C128+C125+C126</f>
        <v>192473.7</v>
      </c>
      <c r="D123" s="15">
        <f>D124+D127+D128</f>
        <v>0</v>
      </c>
      <c r="E123" s="15">
        <f>E124+E127+E128</f>
        <v>0</v>
      </c>
    </row>
    <row r="124" spans="1:5" ht="47.25">
      <c r="A124" s="5" t="s">
        <v>101</v>
      </c>
      <c r="B124" s="8" t="s">
        <v>102</v>
      </c>
      <c r="C124" s="15">
        <f>99+700</f>
        <v>799</v>
      </c>
      <c r="D124" s="15">
        <v>0</v>
      </c>
      <c r="E124" s="15">
        <v>0</v>
      </c>
    </row>
    <row r="125" spans="1:5" ht="31.5">
      <c r="A125" s="5" t="s">
        <v>239</v>
      </c>
      <c r="B125" s="8" t="s">
        <v>238</v>
      </c>
      <c r="C125" s="15">
        <v>200</v>
      </c>
      <c r="D125" s="15">
        <v>0</v>
      </c>
      <c r="E125" s="15">
        <v>0</v>
      </c>
    </row>
    <row r="126" spans="1:5" ht="31.5">
      <c r="A126" s="5" t="s">
        <v>160</v>
      </c>
      <c r="B126" s="8" t="s">
        <v>159</v>
      </c>
      <c r="C126" s="15">
        <v>300</v>
      </c>
      <c r="D126" s="15">
        <v>0</v>
      </c>
      <c r="E126" s="15">
        <v>0</v>
      </c>
    </row>
    <row r="127" spans="1:5" ht="33.75" customHeight="1">
      <c r="A127" s="11" t="s">
        <v>190</v>
      </c>
      <c r="B127" s="8" t="s">
        <v>191</v>
      </c>
      <c r="C127" s="15">
        <f>800+800+1600+80+160+80</f>
        <v>3520</v>
      </c>
      <c r="D127" s="15">
        <v>0</v>
      </c>
      <c r="E127" s="15">
        <v>0</v>
      </c>
    </row>
    <row r="128" spans="1:5" ht="36" customHeight="1">
      <c r="A128" s="33" t="s">
        <v>155</v>
      </c>
      <c r="B128" s="8" t="s">
        <v>154</v>
      </c>
      <c r="C128" s="15">
        <f>182286+5368.7</f>
        <v>187654.7</v>
      </c>
      <c r="D128" s="15">
        <v>0</v>
      </c>
      <c r="E128" s="15">
        <v>0</v>
      </c>
    </row>
    <row r="129" spans="1:5" ht="94.5">
      <c r="A129" s="20" t="s">
        <v>187</v>
      </c>
      <c r="B129" s="8" t="s">
        <v>114</v>
      </c>
      <c r="C129" s="15">
        <f>C130</f>
        <v>657.5</v>
      </c>
      <c r="D129" s="15">
        <f>D130</f>
        <v>0</v>
      </c>
      <c r="E129" s="15">
        <f>E130</f>
        <v>0</v>
      </c>
    </row>
    <row r="130" spans="1:5" ht="63">
      <c r="A130" s="17" t="s">
        <v>125</v>
      </c>
      <c r="B130" s="8" t="s">
        <v>126</v>
      </c>
      <c r="C130" s="15">
        <f>123+122.5+412</f>
        <v>657.5</v>
      </c>
      <c r="D130" s="15">
        <v>0</v>
      </c>
      <c r="E130" s="15">
        <v>0</v>
      </c>
    </row>
    <row r="131" spans="1:5" ht="78.75">
      <c r="A131" s="20" t="s">
        <v>115</v>
      </c>
      <c r="B131" s="8" t="s">
        <v>116</v>
      </c>
      <c r="C131" s="15">
        <f>C132</f>
        <v>75</v>
      </c>
      <c r="D131" s="15">
        <f>D132</f>
        <v>0</v>
      </c>
      <c r="E131" s="15">
        <f>E132</f>
        <v>0</v>
      </c>
    </row>
    <row r="132" spans="1:5" ht="78.75">
      <c r="A132" s="17" t="s">
        <v>118</v>
      </c>
      <c r="B132" s="8" t="s">
        <v>119</v>
      </c>
      <c r="C132" s="15">
        <v>75</v>
      </c>
      <c r="D132" s="15">
        <v>0</v>
      </c>
      <c r="E132" s="15">
        <v>0</v>
      </c>
    </row>
    <row r="133" spans="1:5" ht="110.25">
      <c r="A133" s="20" t="s">
        <v>188</v>
      </c>
      <c r="B133" s="8" t="s">
        <v>117</v>
      </c>
      <c r="C133" s="15">
        <f>C134</f>
        <v>1000</v>
      </c>
      <c r="D133" s="15">
        <f>D134</f>
        <v>0</v>
      </c>
      <c r="E133" s="15">
        <f>E134</f>
        <v>0</v>
      </c>
    </row>
    <row r="134" spans="1:5" ht="63">
      <c r="A134" s="29" t="s">
        <v>130</v>
      </c>
      <c r="B134" s="8" t="s">
        <v>127</v>
      </c>
      <c r="C134" s="15">
        <f>200+400+400</f>
        <v>1000</v>
      </c>
      <c r="D134" s="15">
        <v>0</v>
      </c>
      <c r="E134" s="15">
        <v>0</v>
      </c>
    </row>
    <row r="135" spans="1:5" ht="78.75">
      <c r="A135" s="30" t="s">
        <v>149</v>
      </c>
      <c r="B135" s="8" t="s">
        <v>139</v>
      </c>
      <c r="C135" s="15">
        <f>C136</f>
        <v>29489.8</v>
      </c>
      <c r="D135" s="15">
        <f>D136</f>
        <v>0</v>
      </c>
      <c r="E135" s="15">
        <f>E136</f>
        <v>0</v>
      </c>
    </row>
    <row r="136" spans="1:5" ht="47.25">
      <c r="A136" s="29" t="s">
        <v>150</v>
      </c>
      <c r="B136" s="8" t="s">
        <v>151</v>
      </c>
      <c r="C136" s="15">
        <f>29430.8+59</f>
        <v>29489.8</v>
      </c>
      <c r="D136" s="15">
        <v>0</v>
      </c>
      <c r="E136" s="15">
        <v>0</v>
      </c>
    </row>
    <row r="137" spans="1:5" ht="21" customHeight="1">
      <c r="A137" s="10" t="s">
        <v>11</v>
      </c>
      <c r="B137" s="8"/>
      <c r="C137" s="16">
        <f>C15+C20+C27+C33+C37+C48+C50+C54+C57+C59+C63+C67+C69+C75+C78+C81+C83+C85+C91+C93+C95+C100+C107+C123+C129+C133+C131+C135+C17+C61+C71+C105+C25+C109+C111+C113+C116+C119</f>
        <v>2108005.2</v>
      </c>
      <c r="D137" s="16">
        <f>D15+D20+D27+D33+D37+D48+D50+D54+D57+D59+D63+D67+D69+D75+D78+D81+D83+D85+D91+D93+D95+D100+D107+D123+D129+D133+D131+D135+D17+D61+D71+D105+D25+D109+D111+D113+D116+D119</f>
        <v>1669281.2</v>
      </c>
      <c r="E137" s="16">
        <f>E15+E20+E27+E33+E37+E48+E50+E54+E57+E59+E63+E67+E69+E75+E78+E81+E83+E85+E91+E93+E95+E100+E107+E123+E129+E133+E131+E135+E17+E61+E71+E105+E25+E109+E111+E113+E116+E119</f>
        <v>1094374.3</v>
      </c>
    </row>
    <row r="138" spans="1:3" ht="15">
      <c r="A138" s="1"/>
      <c r="C138" t="s">
        <v>144</v>
      </c>
    </row>
    <row r="139" spans="2:3" ht="15">
      <c r="B139" s="39"/>
      <c r="C139" s="39"/>
    </row>
  </sheetData>
  <sheetProtection/>
  <mergeCells count="14">
    <mergeCell ref="B139:C139"/>
    <mergeCell ref="C13:E13"/>
    <mergeCell ref="A13:A14"/>
    <mergeCell ref="B13:B14"/>
    <mergeCell ref="A11:E11"/>
    <mergeCell ref="A1:E1"/>
    <mergeCell ref="A2:E2"/>
    <mergeCell ref="A9:E9"/>
    <mergeCell ref="A10:E10"/>
    <mergeCell ref="A7:E7"/>
    <mergeCell ref="A3:E3"/>
    <mergeCell ref="A6:E6"/>
    <mergeCell ref="A5:E5"/>
    <mergeCell ref="C4:E4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2023-11-14T07:45:49Z</cp:lastPrinted>
  <dcterms:created xsi:type="dcterms:W3CDTF">2005-10-05T08:51:20Z</dcterms:created>
  <dcterms:modified xsi:type="dcterms:W3CDTF">2023-11-14T07:46:27Z</dcterms:modified>
  <cp:category/>
  <cp:version/>
  <cp:contentType/>
  <cp:contentStatus/>
</cp:coreProperties>
</file>