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420" windowHeight="1500" activeTab="0"/>
  </bookViews>
  <sheets>
    <sheet name="на 01.04.2023" sheetId="1" r:id="rId1"/>
  </sheets>
  <definedNames>
    <definedName name="_xlnm.Print_Titles" localSheetId="0">'на 01.04.2023'!$16:$16</definedName>
  </definedNames>
  <calcPr fullCalcOnLoad="1"/>
</workbook>
</file>

<file path=xl/sharedStrings.xml><?xml version="1.0" encoding="utf-8"?>
<sst xmlns="http://schemas.openxmlformats.org/spreadsheetml/2006/main" count="246" uniqueCount="202">
  <si>
    <t>Налоги на имущество</t>
  </si>
  <si>
    <t>Прочие неналоговые доходы</t>
  </si>
  <si>
    <t>Доходы от использования имущества, находящегося в государственной и муниципальной собственности</t>
  </si>
  <si>
    <t>Код бюджетной классификации</t>
  </si>
  <si>
    <t>1</t>
  </si>
  <si>
    <t>000 1 05 00000 00 0000 000</t>
  </si>
  <si>
    <t>000 1 06 00000 00 0000 000</t>
  </si>
  <si>
    <t>000 1 08 00000 00 0000 000</t>
  </si>
  <si>
    <t>Государственная пошлина</t>
  </si>
  <si>
    <t>000 1 11 00000 00 0000 000</t>
  </si>
  <si>
    <t>000 1 12 00000 00 0000 000</t>
  </si>
  <si>
    <t>000 1 13 00000 00 0000 000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</si>
  <si>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</si>
  <si>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</si>
  <si>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</si>
  <si>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</si>
  <si>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</si>
  <si>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000 1 00 00000 00 0000 000</t>
  </si>
  <si>
    <t>Налоги на совокупный доход</t>
  </si>
  <si>
    <t>Итого доходов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</si>
  <si>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</si>
  <si>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</si>
  <si>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</si>
  <si>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</si>
  <si>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</si>
  <si>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</si>
  <si>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</si>
  <si>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</si>
  <si>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</si>
  <si>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</si>
  <si>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</si>
  <si>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Культура</t>
  </si>
  <si>
    <t>Периодическая печать и издательства</t>
  </si>
  <si>
    <t>Социальная политика</t>
  </si>
  <si>
    <t>Социальное обеспечение населения</t>
  </si>
  <si>
    <t>Расходы</t>
  </si>
  <si>
    <t>000 1 09 00000 00 0000 000</t>
  </si>
  <si>
    <t>0100</t>
  </si>
  <si>
    <t>0102</t>
  </si>
  <si>
    <t>0103</t>
  </si>
  <si>
    <t>0300</t>
  </si>
  <si>
    <t>0309</t>
  </si>
  <si>
    <t>0400</t>
  </si>
  <si>
    <t>0500</t>
  </si>
  <si>
    <t>0501</t>
  </si>
  <si>
    <t>0700</t>
  </si>
  <si>
    <t>0701</t>
  </si>
  <si>
    <t>0702</t>
  </si>
  <si>
    <t>0707</t>
  </si>
  <si>
    <t>0800</t>
  </si>
  <si>
    <t>0801</t>
  </si>
  <si>
    <t>0104</t>
  </si>
  <si>
    <t>Другие вопросы в области жилищно-коммунального хозяйства</t>
  </si>
  <si>
    <t xml:space="preserve">% исполнения  годового плана </t>
  </si>
  <si>
    <t>Платежи при пользовании природными ресурсами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</si>
  <si>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</si>
  <si>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</si>
  <si>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 xml:space="preserve">Субвенции бюджетам городских округов на выполнение передаваемых полномочий субъектов Российской Федерации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</si>
  <si>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</si>
  <si>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</si>
  <si>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</si>
  <si>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</si>
  <si>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Другие вопросы в области национальной безопасности и правоохранительной деятельности</t>
  </si>
  <si>
    <t>0412</t>
  </si>
  <si>
    <t>0503</t>
  </si>
  <si>
    <t>Благоустройство</t>
  </si>
  <si>
    <t>0505</t>
  </si>
  <si>
    <t>Физическая культура и спорт</t>
  </si>
  <si>
    <t>1001</t>
  </si>
  <si>
    <t>Пенсионное обеспечение</t>
  </si>
  <si>
    <t>Охрана семьи и детства</t>
  </si>
  <si>
    <t>Дефицит (-), профицит (+)</t>
  </si>
  <si>
    <t>Источники финансирования дефицита бюджета - всего</t>
  </si>
  <si>
    <t>Наименование показателя</t>
  </si>
  <si>
    <t>0111</t>
  </si>
  <si>
    <t>0113</t>
  </si>
  <si>
    <t>1102</t>
  </si>
  <si>
    <t>Массовый спорт</t>
  </si>
  <si>
    <t>Средства массовой информации</t>
  </si>
  <si>
    <t>1202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</si>
  <si>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</si>
  <si>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0409</t>
  </si>
  <si>
    <t>Дорожное хозяйство (дорожные фонды)</t>
  </si>
  <si>
    <t>0502</t>
  </si>
  <si>
    <t>Коммунальное хозяйство</t>
  </si>
  <si>
    <t>000 2 00 00000 00 0000 000</t>
  </si>
  <si>
    <t>Налоговые и неналоговые доходы</t>
  </si>
  <si>
    <t>Безвозмездные поступления</t>
  </si>
  <si>
    <t>Доходы</t>
  </si>
  <si>
    <t>Налог на доходы физических лиц</t>
  </si>
  <si>
    <t>000 1 01 02000 01 0000 110</t>
  </si>
  <si>
    <t>Функционирование высшего должностного лица субъекта Российской Федерации и муниципального образования</t>
  </si>
  <si>
    <t>Итого расходов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</si>
  <si>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</si>
  <si>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</si>
  <si>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</si>
  <si>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000 01 05 00 00 00 0000 000</t>
  </si>
  <si>
    <t>000 1 03 02000 01 0000 110</t>
  </si>
  <si>
    <t>0405</t>
  </si>
  <si>
    <t>Акцизы по подакцизным товарам (продукции), производимым на территории Российской Федерации</t>
  </si>
  <si>
    <t>Изменение остатков средств на счетах по учету средств бюджетов</t>
  </si>
  <si>
    <t>Сельское хозяйство и рыболовство</t>
  </si>
  <si>
    <t>1300</t>
  </si>
  <si>
    <t>1301</t>
  </si>
  <si>
    <t>000 01 02 00 00 00 0000 000</t>
  </si>
  <si>
    <t>Кредиты кредитных организаций в валюте Российской Федерации</t>
  </si>
  <si>
    <t>000 01 02 00 00 04 0000 710</t>
  </si>
  <si>
    <t>000 01 02 00 00 04 0000 810</t>
  </si>
  <si>
    <t>000 01 05 02 01 04 0000 510</t>
  </si>
  <si>
    <t>Увеличение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</si>
  <si>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</si>
  <si>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</si>
  <si>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</si>
  <si>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</si>
  <si>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0703</t>
  </si>
  <si>
    <t>Дополнительное образование детей</t>
  </si>
  <si>
    <t>Субсидии бюджетам городских округов на софинансирование капитальных вложений в объекты муниципальной собственности</t>
  </si>
  <si>
    <t>0705</t>
  </si>
  <si>
    <t>Профессиональная подготовка, переподготовка и повышение квалификации</t>
  </si>
  <si>
    <t>Другие вопросы в области социальной политики</t>
  </si>
  <si>
    <t>Физическая культура</t>
  </si>
  <si>
    <t>000 01 06 00 00 00 0000 000</t>
  </si>
  <si>
    <t>Иные источники внутреннего финансирования дефицитов бюджетов</t>
  </si>
  <si>
    <t>000 01 06 04 01 04 0000 810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</si>
  <si>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</si>
  <si>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Молодежная политика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</si>
  <si>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</si>
  <si>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Прочие безвозмездные поступления в бюджеты городских округов</t>
  </si>
  <si>
    <t>% Роста</t>
  </si>
  <si>
    <t>Х</t>
  </si>
  <si>
    <t>Начальник финансового отдела администрации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</si>
  <si>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</si>
  <si>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Е.В. Капустина</t>
  </si>
  <si>
    <t xml:space="preserve">                                                                                                                                                          </t>
  </si>
  <si>
    <t>УТВЕРЖДАЮ</t>
  </si>
  <si>
    <t>Доходы от оказания платных услуг и компенсации затрат государства</t>
  </si>
  <si>
    <t>000 2 02 20041 04 0000 150</t>
  </si>
  <si>
    <t>000 2 02 20077 04 0000 150</t>
  </si>
  <si>
    <t>000 2 02 29999 04 0000 150</t>
  </si>
  <si>
    <t xml:space="preserve">000 2 02 30022 04 0000 150 </t>
  </si>
  <si>
    <t>000 2 02 30024 04 0000 150</t>
  </si>
  <si>
    <t xml:space="preserve">000 2 02 30027 04 0000 150 </t>
  </si>
  <si>
    <t>000 2 02 30029 04 0000 150</t>
  </si>
  <si>
    <t>000 2 02 35120 04 0000 150</t>
  </si>
  <si>
    <t>000 2 02 35930 04 0000 150</t>
  </si>
  <si>
    <t>000 2 19 60010 04 0000 150</t>
  </si>
  <si>
    <t>000 2 07 04020 04 0000 150</t>
  </si>
  <si>
    <t>000 2 07 04050 04 0000 150</t>
  </si>
  <si>
    <t>тыс. руб.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</si>
  <si>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</si>
  <si>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</si>
  <si>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 xml:space="preserve">Культура, кинематография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</si>
  <si>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</si>
  <si>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</si>
  <si>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</si>
  <si>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</si>
  <si>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000 2 02 49999 04 0000 150</t>
  </si>
  <si>
    <t>Прочие межбюджетные трансферты, передаваемые бюджетам городских округов</t>
  </si>
  <si>
    <t>Судебная система</t>
  </si>
  <si>
    <t>0105</t>
  </si>
  <si>
    <t>Задолженность и перерасчеты по отмененным налогам, сборам и иным обязательным платежам</t>
  </si>
  <si>
    <t>000 2 02 45303 04 0000 150</t>
  </si>
  <si>
    <t>город Михайловка Волгоградской области</t>
  </si>
  <si>
    <t>городского округа город Михайловка Волгоградской области</t>
  </si>
  <si>
    <t>000 2 02 25230 04 0000 150</t>
  </si>
  <si>
    <t>Субсидии бюджетам городских округов на создание новых мест в общеобразовательных организациях, расположенных в сельской местности и поселках городского типа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</si>
  <si>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</si>
  <si>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</si>
  <si>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</si>
  <si>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</si>
  <si>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0310</t>
  </si>
  <si>
    <t>Исполнение бюджета городского округа город Михайловка Волгоградской области</t>
  </si>
  <si>
    <t>Исполнено за январь - март
 2022 год</t>
  </si>
  <si>
    <t>000 2 02 25511 04 0000 150</t>
  </si>
  <si>
    <t>Субсидии бюджетам городских округов на проведение комплексных кадастровых работ</t>
  </si>
  <si>
    <t>000 2 02 25576 04 0000 150</t>
  </si>
  <si>
    <t>Субсидии бюджетам городских округов на обеспечение комплексного развития сельских территорий</t>
  </si>
  <si>
    <t>000 2 02 45519 04 0000 150</t>
  </si>
  <si>
    <t>Межбюджетные трансферты, передаваемые бюджетам городских округов на поддержку отрасли культуры</t>
  </si>
  <si>
    <t>Погашение городскими округами кредитов от кредитных организаций в валюте Российской Федерации</t>
  </si>
  <si>
    <t>за январь - март 2023 года</t>
  </si>
  <si>
    <t>План на 2023 год</t>
  </si>
  <si>
    <t>Исполнено за январь - март
 2023 год</t>
  </si>
  <si>
    <t>000 2 02 25513 04 0000 150</t>
  </si>
  <si>
    <t>Субсидии бюджетам городских округов на развитие сети учреждений культурно-досугового типа</t>
  </si>
  <si>
    <t>000 2 02 45179 04 0000 150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</si>
  <si>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</si>
  <si>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0709</t>
  </si>
  <si>
    <t>Другие вопросы в области образования</t>
  </si>
  <si>
    <t>0600</t>
  </si>
  <si>
    <t>0602</t>
  </si>
  <si>
    <t>Охрана окружающей среды</t>
  </si>
  <si>
    <t>Сбор, удаление отходов и очистка сточных вод</t>
  </si>
  <si>
    <t>0605</t>
  </si>
  <si>
    <t>Другие вопросы в области охраны окружающей среды</t>
  </si>
  <si>
    <t>X</t>
  </si>
  <si>
    <t>Вр. и. о. главы городского округа</t>
  </si>
  <si>
    <t>___________________________________________________О.Ю. Дьякова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</si>
  <si>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</si>
  <si>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</si>
  <si>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Привлечение городскими округами кредитов от кредитных организаций в валюте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</si>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</sst>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%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6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horizontal="left" vertical="center"/>
    </xf>
    <xf numFmtId="177" fontId="2" fillId="0" borderId="10" xfId="0" applyNumberFormat="1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vertical="center"/>
    </xf>
    <xf numFmtId="177" fontId="2" fillId="32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177" fontId="1" fillId="32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tabSelected="1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B21" sqref="B21"/>
    </sheetView>
  </sheetViews>
  <sheetFormatPr defaultColWidth="9.00390625" defaultRowHeight="12.75"/>
  <cols>
    <col min="1" max="1" width="30.875" style="10" customWidth="1"/>
    <col min="2" max="2" width="39.00390625" style="18" customWidth="1"/>
    <col min="3" max="3" width="14.375" style="18" customWidth="1"/>
    <col min="4" max="4" width="13.75390625" style="18" customWidth="1"/>
    <col min="5" max="5" width="14.25390625" style="18" customWidth="1"/>
    <col min="6" max="6" width="13.625" style="18" customWidth="1"/>
    <col min="7" max="7" width="10.125" style="20" bestFit="1" customWidth="1"/>
    <col min="8" max="8" width="9.125" style="18" customWidth="1"/>
    <col min="9" max="9" width="10.375" style="18" bestFit="1" customWidth="1"/>
    <col min="10" max="16384" width="9.125" style="18" customWidth="1"/>
  </cols>
  <sheetData>
    <row r="1" spans="3:7" ht="15.75">
      <c r="C1" s="31"/>
      <c r="D1" s="31"/>
      <c r="E1" s="31"/>
      <c r="F1" s="31"/>
      <c r="G1" s="32"/>
    </row>
    <row r="2" spans="3:7" ht="15.75">
      <c r="C2" s="39" t="s">
        <v>134</v>
      </c>
      <c r="D2" s="40"/>
      <c r="E2" s="40"/>
      <c r="F2" s="40"/>
      <c r="G2" s="40"/>
    </row>
    <row r="3" spans="3:7" ht="15.75">
      <c r="C3" s="39" t="s">
        <v>196</v>
      </c>
      <c r="D3" s="40"/>
      <c r="E3" s="40"/>
      <c r="F3" s="40"/>
      <c r="G3" s="40"/>
    </row>
    <row r="4" spans="3:7" ht="15.75">
      <c r="C4" s="39" t="s">
        <v>162</v>
      </c>
      <c r="D4" s="40"/>
      <c r="E4" s="40"/>
      <c r="F4" s="40"/>
      <c r="G4" s="40"/>
    </row>
    <row r="5" spans="3:7" ht="15.75">
      <c r="C5" s="31"/>
      <c r="D5" s="33"/>
      <c r="E5" s="33"/>
      <c r="F5" s="33"/>
      <c r="G5" s="33"/>
    </row>
    <row r="6" spans="3:7" ht="15.75">
      <c r="C6" s="41" t="s">
        <v>197</v>
      </c>
      <c r="D6" s="42"/>
      <c r="E6" s="42"/>
      <c r="F6" s="42"/>
      <c r="G6" s="42"/>
    </row>
    <row r="7" spans="1:7" ht="15.75">
      <c r="A7" s="45" t="s">
        <v>133</v>
      </c>
      <c r="B7" s="45"/>
      <c r="C7" s="45"/>
      <c r="D7" s="45"/>
      <c r="E7" s="45"/>
      <c r="F7" s="45"/>
      <c r="G7" s="45"/>
    </row>
    <row r="8" spans="2:7" ht="15.75">
      <c r="B8" s="10"/>
      <c r="C8" s="10"/>
      <c r="D8" s="10"/>
      <c r="E8" s="10"/>
      <c r="F8" s="10"/>
      <c r="G8" s="10"/>
    </row>
    <row r="9" spans="2:7" ht="15.75">
      <c r="B9" s="10"/>
      <c r="C9" s="10"/>
      <c r="D9" s="10"/>
      <c r="E9" s="10"/>
      <c r="F9" s="10"/>
      <c r="G9" s="10"/>
    </row>
    <row r="10" spans="1:4" ht="15.75">
      <c r="A10" s="44"/>
      <c r="B10" s="44"/>
      <c r="C10" s="44"/>
      <c r="D10" s="44"/>
    </row>
    <row r="11" spans="1:7" ht="15.75">
      <c r="A11" s="36" t="s">
        <v>171</v>
      </c>
      <c r="B11" s="36"/>
      <c r="C11" s="36"/>
      <c r="D11" s="36"/>
      <c r="E11" s="36"/>
      <c r="F11" s="36"/>
      <c r="G11" s="36"/>
    </row>
    <row r="12" spans="1:7" ht="15.75">
      <c r="A12" s="36" t="s">
        <v>180</v>
      </c>
      <c r="B12" s="36"/>
      <c r="C12" s="36"/>
      <c r="D12" s="36"/>
      <c r="E12" s="36"/>
      <c r="F12" s="36"/>
      <c r="G12" s="36"/>
    </row>
    <row r="13" spans="1:6" ht="15.75">
      <c r="A13" s="21"/>
      <c r="B13" s="21"/>
      <c r="C13" s="21"/>
      <c r="D13" s="21"/>
      <c r="F13" s="21"/>
    </row>
    <row r="14" spans="1:6" ht="15.75">
      <c r="A14" s="21"/>
      <c r="B14" s="21"/>
      <c r="C14" s="21"/>
      <c r="D14" s="21"/>
      <c r="F14" s="21"/>
    </row>
    <row r="15" spans="4:7" ht="15.75">
      <c r="D15" s="43"/>
      <c r="E15" s="43"/>
      <c r="F15" s="43" t="s">
        <v>148</v>
      </c>
      <c r="G15" s="43"/>
    </row>
    <row r="16" spans="1:7" s="19" customFormat="1" ht="63">
      <c r="A16" s="1" t="s">
        <v>3</v>
      </c>
      <c r="B16" s="2" t="s">
        <v>73</v>
      </c>
      <c r="C16" s="2" t="s">
        <v>181</v>
      </c>
      <c r="D16" s="2" t="s">
        <v>182</v>
      </c>
      <c r="E16" s="2" t="s">
        <v>53</v>
      </c>
      <c r="F16" s="2" t="s">
        <v>172</v>
      </c>
      <c r="G16" s="16" t="s">
        <v>128</v>
      </c>
    </row>
    <row r="17" spans="1:7" ht="15.75">
      <c r="A17" s="22" t="s">
        <v>4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  <c r="G17" s="3">
        <v>7</v>
      </c>
    </row>
    <row r="18" spans="1:7" ht="15.75">
      <c r="A18" s="22"/>
      <c r="B18" s="34" t="s">
        <v>88</v>
      </c>
      <c r="C18" s="3"/>
      <c r="D18" s="3"/>
      <c r="E18" s="3"/>
      <c r="F18" s="3"/>
      <c r="G18" s="17"/>
    </row>
    <row r="19" spans="1:7" s="23" customFormat="1" ht="15.75">
      <c r="A19" s="2" t="s">
        <v>17</v>
      </c>
      <c r="B19" s="9" t="s">
        <v>86</v>
      </c>
      <c r="C19" s="14">
        <f>C20+C21+C22+C23+C24+C25+C26+C27+C28+C29+C30+C31</f>
        <v>777709.1</v>
      </c>
      <c r="D19" s="14">
        <f>D20+D21+D22+D23+D24+D25+D26+D27+D28+D29+D30+D31</f>
        <v>149563.39999999997</v>
      </c>
      <c r="E19" s="14">
        <f>D19/C19*100</f>
        <v>19.231278121858157</v>
      </c>
      <c r="F19" s="14">
        <f>F20+F21+F22+F23+F24+F25+F26+F27+F28+F29+F30+F31</f>
        <v>173070.4</v>
      </c>
      <c r="G19" s="14">
        <f>D19/F19*100</f>
        <v>86.41766587469606</v>
      </c>
    </row>
    <row r="20" spans="1:7" ht="15.75">
      <c r="A20" s="8" t="s">
        <v>90</v>
      </c>
      <c r="B20" s="5" t="s">
        <v>89</v>
      </c>
      <c r="C20" s="15">
        <v>457578.4</v>
      </c>
      <c r="D20" s="15">
        <v>57837.7</v>
      </c>
      <c r="E20" s="15">
        <f>D20/C20*100</f>
        <v>12.639954158675321</v>
      </c>
      <c r="F20" s="15">
        <v>81923.6</v>
      </c>
      <c r="G20" s="15">
        <f>D20/F20*100</f>
        <v>70.59955861314687</v>
      </c>
    </row>
    <row r="21" spans="1:7" ht="47.25">
      <c r="A21" s="8" t="s">
        <v>97</v>
      </c>
      <c r="B21" s="5" t="s">
        <v>99</v>
      </c>
      <c r="C21" s="15">
        <v>31794.1</v>
      </c>
      <c r="D21" s="15">
        <v>8548.1</v>
      </c>
      <c r="E21" s="15">
        <f aca="true" t="shared" si="0" ref="E21:E30">D21/C21*100</f>
        <v>26.885805857061534</v>
      </c>
      <c r="F21" s="15">
        <v>8814.5</v>
      </c>
      <c r="G21" s="15">
        <f aca="true" t="shared" si="1" ref="G21:G31">D21/F21*100</f>
        <v>96.9777071870214</v>
      </c>
    </row>
    <row r="22" spans="1:7" ht="15.75">
      <c r="A22" s="6" t="s">
        <v>5</v>
      </c>
      <c r="B22" s="5" t="s">
        <v>18</v>
      </c>
      <c r="C22" s="15">
        <v>72790</v>
      </c>
      <c r="D22" s="15">
        <v>41233.3</v>
      </c>
      <c r="E22" s="15">
        <f t="shared" si="0"/>
        <v>56.64692952328617</v>
      </c>
      <c r="F22" s="15">
        <v>42887.4</v>
      </c>
      <c r="G22" s="15">
        <f t="shared" si="1"/>
        <v>96.14315626501025</v>
      </c>
    </row>
    <row r="23" spans="1:7" ht="15.75">
      <c r="A23" s="6" t="s">
        <v>6</v>
      </c>
      <c r="B23" s="5" t="s">
        <v>0</v>
      </c>
      <c r="C23" s="15">
        <v>76970</v>
      </c>
      <c r="D23" s="15">
        <v>-1004.8</v>
      </c>
      <c r="E23" s="15" t="s">
        <v>195</v>
      </c>
      <c r="F23" s="15">
        <v>7171.8</v>
      </c>
      <c r="G23" s="15" t="s">
        <v>195</v>
      </c>
    </row>
    <row r="24" spans="1:7" ht="15.75">
      <c r="A24" s="6" t="s">
        <v>7</v>
      </c>
      <c r="B24" s="5" t="s">
        <v>8</v>
      </c>
      <c r="C24" s="15">
        <v>9000</v>
      </c>
      <c r="D24" s="15">
        <v>2262.5</v>
      </c>
      <c r="E24" s="15">
        <f t="shared" si="0"/>
        <v>25.13888888888889</v>
      </c>
      <c r="F24" s="15">
        <v>2338.3</v>
      </c>
      <c r="G24" s="15">
        <f t="shared" si="1"/>
        <v>96.75832870033784</v>
      </c>
    </row>
    <row r="25" spans="1:7" ht="47.25">
      <c r="A25" s="6" t="s">
        <v>36</v>
      </c>
      <c r="B25" s="5" t="s">
        <v>160</v>
      </c>
      <c r="C25" s="35">
        <v>0</v>
      </c>
      <c r="D25" s="15">
        <v>1</v>
      </c>
      <c r="E25" s="15" t="s">
        <v>195</v>
      </c>
      <c r="F25" s="15">
        <v>0</v>
      </c>
      <c r="G25" s="15" t="s">
        <v>195</v>
      </c>
    </row>
    <row r="26" spans="1:7" ht="47.25">
      <c r="A26" s="6" t="s">
        <v>9</v>
      </c>
      <c r="B26" s="5" t="s">
        <v>2</v>
      </c>
      <c r="C26" s="15">
        <v>109109.2</v>
      </c>
      <c r="D26" s="15">
        <v>30969</v>
      </c>
      <c r="E26" s="15">
        <f t="shared" si="0"/>
        <v>28.383491034669856</v>
      </c>
      <c r="F26" s="15">
        <v>21571.7</v>
      </c>
      <c r="G26" s="15">
        <f t="shared" si="1"/>
        <v>143.56309423921155</v>
      </c>
    </row>
    <row r="27" spans="1:7" ht="31.5">
      <c r="A27" s="6" t="s">
        <v>10</v>
      </c>
      <c r="B27" s="5" t="s">
        <v>54</v>
      </c>
      <c r="C27" s="15">
        <v>1500</v>
      </c>
      <c r="D27" s="15">
        <v>1282.6</v>
      </c>
      <c r="E27" s="15">
        <f t="shared" si="0"/>
        <v>85.50666666666666</v>
      </c>
      <c r="F27" s="15">
        <v>179</v>
      </c>
      <c r="G27" s="15">
        <f t="shared" si="1"/>
        <v>716.536312849162</v>
      </c>
    </row>
    <row r="28" spans="1:7" ht="31.5">
      <c r="A28" s="6" t="s">
        <v>11</v>
      </c>
      <c r="B28" s="5" t="s">
        <v>135</v>
      </c>
      <c r="C28" s="15">
        <v>5617.4</v>
      </c>
      <c r="D28" s="15">
        <v>1840.5</v>
      </c>
      <c r="E28" s="15">
        <f t="shared" si="0"/>
        <v>32.76426816676754</v>
      </c>
      <c r="F28" s="15">
        <v>2050.7</v>
      </c>
      <c r="G28" s="15">
        <f t="shared" si="1"/>
        <v>89.7498415175306</v>
      </c>
    </row>
    <row r="29" spans="1:7" ht="31.5">
      <c r="A29" s="6" t="s">
        <v>12</v>
      </c>
      <c r="B29" s="5" t="s">
        <v>13</v>
      </c>
      <c r="C29" s="15">
        <v>5610</v>
      </c>
      <c r="D29" s="15">
        <v>3441.8</v>
      </c>
      <c r="E29" s="15">
        <f t="shared" si="0"/>
        <v>61.35115864527629</v>
      </c>
      <c r="F29" s="15">
        <v>1294.4</v>
      </c>
      <c r="G29" s="15">
        <f t="shared" si="1"/>
        <v>265.89925834363413</v>
      </c>
    </row>
    <row r="30" spans="1:7" ht="31.5">
      <c r="A30" s="6" t="s">
        <v>14</v>
      </c>
      <c r="B30" s="5" t="s">
        <v>15</v>
      </c>
      <c r="C30" s="15">
        <v>7740</v>
      </c>
      <c r="D30" s="15">
        <v>2860.4</v>
      </c>
      <c r="E30" s="15">
        <f t="shared" si="0"/>
        <v>36.956072351421184</v>
      </c>
      <c r="F30" s="15">
        <v>4792.3</v>
      </c>
      <c r="G30" s="15">
        <f t="shared" si="1"/>
        <v>59.687415228595874</v>
      </c>
    </row>
    <row r="31" spans="1:7" ht="15.75">
      <c r="A31" s="6" t="s">
        <v>16</v>
      </c>
      <c r="B31" s="5" t="s">
        <v>1</v>
      </c>
      <c r="C31" s="15">
        <v>0</v>
      </c>
      <c r="D31" s="15">
        <v>291.3</v>
      </c>
      <c r="E31" s="15" t="s">
        <v>195</v>
      </c>
      <c r="F31" s="15">
        <v>46.7</v>
      </c>
      <c r="G31" s="15">
        <f t="shared" si="1"/>
        <v>623.7687366167023</v>
      </c>
    </row>
    <row r="32" spans="1:10" s="24" customFormat="1" ht="15.75">
      <c r="A32" s="2" t="s">
        <v>85</v>
      </c>
      <c r="B32" s="4" t="s">
        <v>87</v>
      </c>
      <c r="C32" s="14">
        <f>C33+C34+C35+C36+C37+C38+C39+C40+C41+C42+C43+C44+C45+C46+C47+C48+C49+C50+C51+C52+C53+C54+C55</f>
        <v>1541643.4999999998</v>
      </c>
      <c r="D32" s="14">
        <f>D33+D34+D35+D36+D37+D38+D39+D40+D41+D42+D43+D44+D45+D46+D47+D48+D49+D50+D51+D52+D53+D54+D55</f>
        <v>272190.10000000003</v>
      </c>
      <c r="E32" s="14">
        <f>D32/C32*100</f>
        <v>17.65583936882944</v>
      </c>
      <c r="F32" s="14">
        <f>F33+F34+F35+F36+F37+F38+F39+F40+F41+F42+F43+F44+F45+F46+F47+F48+F49+F50+F51+F52+F53+F54+F55</f>
        <v>277712.39999999997</v>
      </c>
      <c r="G32" s="14">
        <f>D32/F32*100</f>
        <v>98.01150398757854</v>
      </c>
      <c r="I32" s="25"/>
      <c r="J32" s="25"/>
    </row>
    <row r="33" spans="1:10" ht="126">
      <c r="A33" s="6" t="s">
        <v>136</v>
      </c>
      <c r="B33" s="5" t="s">
        <v>131</v>
      </c>
      <c r="C33" s="15">
        <v>205954</v>
      </c>
      <c r="D33" s="15">
        <v>0</v>
      </c>
      <c r="E33" s="15">
        <f>D33/C33*100</f>
        <v>0</v>
      </c>
      <c r="F33" s="15">
        <v>69987</v>
      </c>
      <c r="G33" s="15">
        <f>D33/F33*100</f>
        <v>0</v>
      </c>
      <c r="I33" s="26"/>
      <c r="J33" s="26"/>
    </row>
    <row r="34" spans="1:7" ht="63">
      <c r="A34" s="6" t="s">
        <v>137</v>
      </c>
      <c r="B34" s="5" t="s">
        <v>116</v>
      </c>
      <c r="C34" s="35">
        <v>218453</v>
      </c>
      <c r="D34" s="35">
        <v>0</v>
      </c>
      <c r="E34" s="15">
        <f aca="true" t="shared" si="2" ref="E34:E52">D34/C34*100</f>
        <v>0</v>
      </c>
      <c r="F34" s="35">
        <v>0</v>
      </c>
      <c r="G34" s="15" t="s">
        <v>195</v>
      </c>
    </row>
    <row r="35" spans="1:7" ht="94.5">
      <c r="A35" s="6" t="s">
        <v>164</v>
      </c>
      <c r="B35" s="5" t="s">
        <v>165</v>
      </c>
      <c r="C35" s="35">
        <v>0</v>
      </c>
      <c r="D35" s="35">
        <v>0</v>
      </c>
      <c r="E35" s="15" t="s">
        <v>195</v>
      </c>
      <c r="F35" s="35">
        <v>18091.2</v>
      </c>
      <c r="G35" s="15">
        <f aca="true" t="shared" si="3" ref="G35:G55">D35/F35*100</f>
        <v>0</v>
      </c>
    </row>
    <row r="36" spans="1:7" ht="110.25">
      <c r="A36" s="6" t="s">
        <v>166</v>
      </c>
      <c r="B36" s="5" t="s">
        <v>167</v>
      </c>
      <c r="C36" s="35">
        <v>39632.1</v>
      </c>
      <c r="D36" s="35">
        <v>6194.9</v>
      </c>
      <c r="E36" s="15">
        <f t="shared" si="2"/>
        <v>15.63101627216322</v>
      </c>
      <c r="F36" s="35">
        <v>5217.8</v>
      </c>
      <c r="G36" s="15">
        <f t="shared" si="3"/>
        <v>118.7262831078232</v>
      </c>
    </row>
    <row r="37" spans="1:7" ht="63">
      <c r="A37" s="6" t="s">
        <v>154</v>
      </c>
      <c r="B37" s="5" t="s">
        <v>155</v>
      </c>
      <c r="C37" s="35">
        <v>0</v>
      </c>
      <c r="D37" s="35">
        <v>9617.9</v>
      </c>
      <c r="E37" s="15" t="s">
        <v>195</v>
      </c>
      <c r="F37" s="35">
        <v>10467</v>
      </c>
      <c r="G37" s="15">
        <f t="shared" si="3"/>
        <v>91.88783796694372</v>
      </c>
    </row>
    <row r="38" spans="1:7" ht="47.25">
      <c r="A38" s="6" t="s">
        <v>173</v>
      </c>
      <c r="B38" s="5" t="s">
        <v>174</v>
      </c>
      <c r="C38" s="35">
        <v>460.9</v>
      </c>
      <c r="D38" s="35">
        <v>0</v>
      </c>
      <c r="E38" s="15">
        <f t="shared" si="2"/>
        <v>0</v>
      </c>
      <c r="F38" s="35">
        <v>0</v>
      </c>
      <c r="G38" s="15" t="s">
        <v>195</v>
      </c>
    </row>
    <row r="39" spans="1:7" ht="47.25">
      <c r="A39" s="6" t="s">
        <v>183</v>
      </c>
      <c r="B39" s="5" t="s">
        <v>184</v>
      </c>
      <c r="C39" s="35">
        <v>34353.4</v>
      </c>
      <c r="D39" s="35">
        <v>0</v>
      </c>
      <c r="E39" s="15">
        <f t="shared" si="2"/>
        <v>0</v>
      </c>
      <c r="F39" s="35">
        <v>0</v>
      </c>
      <c r="G39" s="15" t="s">
        <v>195</v>
      </c>
    </row>
    <row r="40" spans="1:7" ht="63">
      <c r="A40" s="6" t="s">
        <v>149</v>
      </c>
      <c r="B40" s="5" t="s">
        <v>150</v>
      </c>
      <c r="C40" s="35">
        <v>32230</v>
      </c>
      <c r="D40" s="35">
        <v>0</v>
      </c>
      <c r="E40" s="15">
        <f t="shared" si="2"/>
        <v>0</v>
      </c>
      <c r="F40" s="35">
        <v>0</v>
      </c>
      <c r="G40" s="15" t="s">
        <v>195</v>
      </c>
    </row>
    <row r="41" spans="1:7" ht="63">
      <c r="A41" s="6" t="s">
        <v>175</v>
      </c>
      <c r="B41" s="5" t="s">
        <v>176</v>
      </c>
      <c r="C41" s="35">
        <v>26810.5</v>
      </c>
      <c r="D41" s="35">
        <v>0</v>
      </c>
      <c r="E41" s="15">
        <f t="shared" si="2"/>
        <v>0</v>
      </c>
      <c r="F41" s="35">
        <v>1400</v>
      </c>
      <c r="G41" s="15">
        <f t="shared" si="3"/>
        <v>0</v>
      </c>
    </row>
    <row r="42" spans="1:7" ht="31.5">
      <c r="A42" s="6" t="s">
        <v>138</v>
      </c>
      <c r="B42" s="5" t="s">
        <v>55</v>
      </c>
      <c r="C42" s="35">
        <v>164721.3</v>
      </c>
      <c r="D42" s="35">
        <v>67695.8</v>
      </c>
      <c r="E42" s="15">
        <f t="shared" si="2"/>
        <v>41.09717443949265</v>
      </c>
      <c r="F42" s="35">
        <v>0</v>
      </c>
      <c r="G42" s="15" t="s">
        <v>195</v>
      </c>
    </row>
    <row r="43" spans="1:7" ht="78.75">
      <c r="A43" s="6" t="s">
        <v>139</v>
      </c>
      <c r="B43" s="5" t="s">
        <v>80</v>
      </c>
      <c r="C43" s="15">
        <v>57375.4</v>
      </c>
      <c r="D43" s="15">
        <v>16897.3</v>
      </c>
      <c r="E43" s="15">
        <f t="shared" si="2"/>
        <v>29.450426489401377</v>
      </c>
      <c r="F43" s="15">
        <v>16403.5</v>
      </c>
      <c r="G43" s="15">
        <f t="shared" si="3"/>
        <v>103.01033316060597</v>
      </c>
    </row>
    <row r="44" spans="1:7" ht="63">
      <c r="A44" s="6" t="s">
        <v>140</v>
      </c>
      <c r="B44" s="5" t="s">
        <v>57</v>
      </c>
      <c r="C44" s="15">
        <v>686733.6</v>
      </c>
      <c r="D44" s="15">
        <v>154276.2</v>
      </c>
      <c r="E44" s="15">
        <f t="shared" si="2"/>
        <v>22.465217953512106</v>
      </c>
      <c r="F44" s="15">
        <v>145388.1</v>
      </c>
      <c r="G44" s="15">
        <f t="shared" si="3"/>
        <v>106.11336140990906</v>
      </c>
    </row>
    <row r="45" spans="1:7" ht="110.25">
      <c r="A45" s="6" t="s">
        <v>141</v>
      </c>
      <c r="B45" s="5" t="s">
        <v>198</v>
      </c>
      <c r="C45" s="15">
        <v>27596.3</v>
      </c>
      <c r="D45" s="15">
        <v>5250</v>
      </c>
      <c r="E45" s="15">
        <f t="shared" si="2"/>
        <v>19.02428948808355</v>
      </c>
      <c r="F45" s="15">
        <v>5400</v>
      </c>
      <c r="G45" s="15">
        <f t="shared" si="3"/>
        <v>97.22222222222221</v>
      </c>
    </row>
    <row r="46" spans="1:7" ht="141.75">
      <c r="A46" s="6" t="s">
        <v>142</v>
      </c>
      <c r="B46" s="5" t="s">
        <v>112</v>
      </c>
      <c r="C46" s="15">
        <v>5319.4</v>
      </c>
      <c r="D46" s="15">
        <v>1000</v>
      </c>
      <c r="E46" s="15">
        <f t="shared" si="2"/>
        <v>18.799112681881418</v>
      </c>
      <c r="F46" s="15">
        <v>1700</v>
      </c>
      <c r="G46" s="15">
        <f t="shared" si="3"/>
        <v>58.82352941176471</v>
      </c>
    </row>
    <row r="47" spans="1:7" ht="110.25">
      <c r="A47" s="6" t="s">
        <v>143</v>
      </c>
      <c r="B47" s="5" t="s">
        <v>201</v>
      </c>
      <c r="C47" s="15">
        <v>114</v>
      </c>
      <c r="D47" s="15">
        <v>0</v>
      </c>
      <c r="E47" s="15">
        <f t="shared" si="2"/>
        <v>0</v>
      </c>
      <c r="F47" s="15">
        <v>0</v>
      </c>
      <c r="G47" s="15" t="s">
        <v>195</v>
      </c>
    </row>
    <row r="48" spans="1:7" ht="63">
      <c r="A48" s="6" t="s">
        <v>144</v>
      </c>
      <c r="B48" s="5" t="s">
        <v>56</v>
      </c>
      <c r="C48" s="15">
        <v>3511.4</v>
      </c>
      <c r="D48" s="15">
        <v>596.6</v>
      </c>
      <c r="E48" s="15">
        <f t="shared" si="2"/>
        <v>16.990374209716922</v>
      </c>
      <c r="F48" s="15">
        <v>763.5</v>
      </c>
      <c r="G48" s="15">
        <f t="shared" si="3"/>
        <v>78.14014407334643</v>
      </c>
    </row>
    <row r="49" spans="1:7" ht="141.75">
      <c r="A49" s="6" t="s">
        <v>185</v>
      </c>
      <c r="B49" s="5" t="s">
        <v>186</v>
      </c>
      <c r="C49" s="15">
        <v>0</v>
      </c>
      <c r="D49" s="15">
        <v>558</v>
      </c>
      <c r="E49" s="15" t="s">
        <v>195</v>
      </c>
      <c r="F49" s="15">
        <v>0</v>
      </c>
      <c r="G49" s="15" t="s">
        <v>195</v>
      </c>
    </row>
    <row r="50" spans="1:7" ht="220.5">
      <c r="A50" s="6" t="s">
        <v>161</v>
      </c>
      <c r="B50" s="5" t="s">
        <v>199</v>
      </c>
      <c r="C50" s="15">
        <v>38332.7</v>
      </c>
      <c r="D50" s="15">
        <v>9511.1</v>
      </c>
      <c r="E50" s="15">
        <f t="shared" si="2"/>
        <v>24.811975154372117</v>
      </c>
      <c r="F50" s="15">
        <v>9178</v>
      </c>
      <c r="G50" s="15">
        <f t="shared" si="3"/>
        <v>103.62933100893441</v>
      </c>
    </row>
    <row r="51" spans="1:7" ht="63">
      <c r="A51" s="6" t="s">
        <v>177</v>
      </c>
      <c r="B51" s="5" t="s">
        <v>178</v>
      </c>
      <c r="C51" s="15">
        <v>0</v>
      </c>
      <c r="D51" s="15">
        <v>153.1</v>
      </c>
      <c r="E51" s="15" t="s">
        <v>195</v>
      </c>
      <c r="F51" s="15">
        <v>204.1</v>
      </c>
      <c r="G51" s="15">
        <f t="shared" si="3"/>
        <v>75.01224889759922</v>
      </c>
    </row>
    <row r="52" spans="1:7" ht="47.25">
      <c r="A52" s="6" t="s">
        <v>156</v>
      </c>
      <c r="B52" s="5" t="s">
        <v>157</v>
      </c>
      <c r="C52" s="15">
        <v>45.5</v>
      </c>
      <c r="D52" s="15">
        <v>2310.5</v>
      </c>
      <c r="E52" s="15">
        <f t="shared" si="2"/>
        <v>5078.021978021978</v>
      </c>
      <c r="F52" s="15">
        <v>9.7</v>
      </c>
      <c r="G52" s="15">
        <f t="shared" si="3"/>
        <v>23819.587628865982</v>
      </c>
    </row>
    <row r="53" spans="1:7" ht="63">
      <c r="A53" s="6" t="s">
        <v>146</v>
      </c>
      <c r="B53" s="5" t="s">
        <v>126</v>
      </c>
      <c r="C53" s="15">
        <v>0</v>
      </c>
      <c r="D53" s="15">
        <v>189</v>
      </c>
      <c r="E53" s="15" t="s">
        <v>195</v>
      </c>
      <c r="F53" s="15">
        <v>47.7</v>
      </c>
      <c r="G53" s="15">
        <f t="shared" si="3"/>
        <v>396.2264150943396</v>
      </c>
    </row>
    <row r="54" spans="1:7" ht="31.5">
      <c r="A54" s="6" t="s">
        <v>147</v>
      </c>
      <c r="B54" s="5" t="s">
        <v>127</v>
      </c>
      <c r="C54" s="15">
        <v>0</v>
      </c>
      <c r="D54" s="15">
        <v>533.5</v>
      </c>
      <c r="E54" s="15" t="s">
        <v>195</v>
      </c>
      <c r="F54" s="15">
        <v>0</v>
      </c>
      <c r="G54" s="15" t="s">
        <v>195</v>
      </c>
    </row>
    <row r="55" spans="1:7" ht="78.75">
      <c r="A55" s="6" t="s">
        <v>145</v>
      </c>
      <c r="B55" s="5" t="s">
        <v>113</v>
      </c>
      <c r="C55" s="15">
        <v>0</v>
      </c>
      <c r="D55" s="15">
        <v>-2593.8</v>
      </c>
      <c r="E55" s="15" t="s">
        <v>195</v>
      </c>
      <c r="F55" s="15">
        <v>-6545.2</v>
      </c>
      <c r="G55" s="15">
        <f t="shared" si="3"/>
        <v>39.629041129377256</v>
      </c>
    </row>
    <row r="56" spans="1:7" s="24" customFormat="1" ht="15.75">
      <c r="A56" s="2"/>
      <c r="B56" s="4" t="s">
        <v>19</v>
      </c>
      <c r="C56" s="14">
        <f>C19+C32</f>
        <v>2319352.5999999996</v>
      </c>
      <c r="D56" s="14">
        <f>D19+D32</f>
        <v>421753.5</v>
      </c>
      <c r="E56" s="14">
        <f>D56/C56*100</f>
        <v>18.184104478120318</v>
      </c>
      <c r="F56" s="14">
        <f>F19+F32</f>
        <v>450782.79999999993</v>
      </c>
      <c r="G56" s="14">
        <f>D56/F56*100</f>
        <v>93.56024675298171</v>
      </c>
    </row>
    <row r="57" spans="1:7" s="24" customFormat="1" ht="15.75">
      <c r="A57" s="2"/>
      <c r="B57" s="4" t="s">
        <v>35</v>
      </c>
      <c r="C57" s="11"/>
      <c r="D57" s="11"/>
      <c r="E57" s="14"/>
      <c r="F57" s="11"/>
      <c r="G57" s="14"/>
    </row>
    <row r="58" spans="1:7" s="24" customFormat="1" ht="15.75">
      <c r="A58" s="2" t="s">
        <v>37</v>
      </c>
      <c r="B58" s="4" t="s">
        <v>20</v>
      </c>
      <c r="C58" s="11">
        <f>C59+C60+C61+C62+C63+C64+C65</f>
        <v>215332.9</v>
      </c>
      <c r="D58" s="11">
        <f>D59+D60+D61+D62+D63+D64+D65</f>
        <v>49984.3</v>
      </c>
      <c r="E58" s="14">
        <f>D58/C58*100</f>
        <v>23.212569932416276</v>
      </c>
      <c r="F58" s="11">
        <f>F59+F60+F61+F62+F63+F64+F65</f>
        <v>43191.3</v>
      </c>
      <c r="G58" s="14">
        <f>D58/F58*100</f>
        <v>115.72770442195535</v>
      </c>
    </row>
    <row r="59" spans="1:7" ht="63">
      <c r="A59" s="6" t="s">
        <v>38</v>
      </c>
      <c r="B59" s="5" t="s">
        <v>91</v>
      </c>
      <c r="C59" s="12">
        <v>2265.2</v>
      </c>
      <c r="D59" s="12">
        <v>417.5</v>
      </c>
      <c r="E59" s="15">
        <f>D59/C59*100</f>
        <v>18.43104361645771</v>
      </c>
      <c r="F59" s="12">
        <v>268.3</v>
      </c>
      <c r="G59" s="15">
        <f>D59/F59*100</f>
        <v>155.60939247111443</v>
      </c>
    </row>
    <row r="60" spans="1:7" ht="78.75">
      <c r="A60" s="6" t="s">
        <v>39</v>
      </c>
      <c r="B60" s="5" t="s">
        <v>58</v>
      </c>
      <c r="C60" s="12">
        <v>2341.5</v>
      </c>
      <c r="D60" s="12">
        <v>373.1</v>
      </c>
      <c r="E60" s="15">
        <f aca="true" t="shared" si="4" ref="E60:E65">D60/C60*100</f>
        <v>15.934230194319882</v>
      </c>
      <c r="F60" s="12">
        <v>407</v>
      </c>
      <c r="G60" s="15">
        <f aca="true" t="shared" si="5" ref="G60:G65">D60/F60*100</f>
        <v>91.67076167076168</v>
      </c>
    </row>
    <row r="61" spans="1:7" ht="94.5">
      <c r="A61" s="6" t="s">
        <v>51</v>
      </c>
      <c r="B61" s="5" t="s">
        <v>93</v>
      </c>
      <c r="C61" s="12">
        <v>59244.4</v>
      </c>
      <c r="D61" s="12">
        <v>14753.6</v>
      </c>
      <c r="E61" s="15">
        <f t="shared" si="4"/>
        <v>24.902944413311637</v>
      </c>
      <c r="F61" s="12">
        <v>9426.6</v>
      </c>
      <c r="G61" s="15">
        <f t="shared" si="5"/>
        <v>156.51030063861836</v>
      </c>
    </row>
    <row r="62" spans="1:7" ht="15.75">
      <c r="A62" s="7" t="s">
        <v>159</v>
      </c>
      <c r="B62" s="5" t="s">
        <v>158</v>
      </c>
      <c r="C62" s="12">
        <v>114</v>
      </c>
      <c r="D62" s="12">
        <v>0</v>
      </c>
      <c r="E62" s="15">
        <f t="shared" si="4"/>
        <v>0</v>
      </c>
      <c r="F62" s="12">
        <v>0</v>
      </c>
      <c r="G62" s="15" t="s">
        <v>195</v>
      </c>
    </row>
    <row r="63" spans="1:7" ht="78.75">
      <c r="A63" s="7" t="s">
        <v>59</v>
      </c>
      <c r="B63" s="5" t="s">
        <v>60</v>
      </c>
      <c r="C63" s="12">
        <v>11798.8</v>
      </c>
      <c r="D63" s="12">
        <v>2428.8</v>
      </c>
      <c r="E63" s="15">
        <f t="shared" si="4"/>
        <v>20.58514425195783</v>
      </c>
      <c r="F63" s="12">
        <v>1843.1</v>
      </c>
      <c r="G63" s="15">
        <f t="shared" si="5"/>
        <v>131.77798274645977</v>
      </c>
    </row>
    <row r="64" spans="1:7" ht="15.75">
      <c r="A64" s="7" t="s">
        <v>74</v>
      </c>
      <c r="B64" s="5" t="s">
        <v>21</v>
      </c>
      <c r="C64" s="12">
        <v>500</v>
      </c>
      <c r="D64" s="12">
        <v>0</v>
      </c>
      <c r="E64" s="15">
        <f t="shared" si="4"/>
        <v>0</v>
      </c>
      <c r="F64" s="12">
        <v>0</v>
      </c>
      <c r="G64" s="15" t="s">
        <v>195</v>
      </c>
    </row>
    <row r="65" spans="1:7" ht="31.5">
      <c r="A65" s="7" t="s">
        <v>75</v>
      </c>
      <c r="B65" s="5" t="s">
        <v>22</v>
      </c>
      <c r="C65" s="12">
        <v>139069</v>
      </c>
      <c r="D65" s="12">
        <v>32011.3</v>
      </c>
      <c r="E65" s="15">
        <f t="shared" si="4"/>
        <v>23.018285886861918</v>
      </c>
      <c r="F65" s="12">
        <v>31246.3</v>
      </c>
      <c r="G65" s="15">
        <f t="shared" si="5"/>
        <v>102.4482898775215</v>
      </c>
    </row>
    <row r="66" spans="1:7" s="24" customFormat="1" ht="31.5">
      <c r="A66" s="2" t="s">
        <v>40</v>
      </c>
      <c r="B66" s="4" t="s">
        <v>23</v>
      </c>
      <c r="C66" s="11">
        <f>C67+C68+C69</f>
        <v>12529.6</v>
      </c>
      <c r="D66" s="11">
        <f>D67+D68+D69</f>
        <v>2056.7</v>
      </c>
      <c r="E66" s="14">
        <f aca="true" t="shared" si="6" ref="E66:E103">D66/C66*100</f>
        <v>16.414729919550503</v>
      </c>
      <c r="F66" s="11">
        <f>F67+F68+F69</f>
        <v>2253.9</v>
      </c>
      <c r="G66" s="14">
        <f aca="true" t="shared" si="7" ref="G66:G103">D66/F66*100</f>
        <v>91.25072097253648</v>
      </c>
    </row>
    <row r="67" spans="1:7" ht="15.75">
      <c r="A67" s="6" t="s">
        <v>41</v>
      </c>
      <c r="B67" s="5" t="s">
        <v>169</v>
      </c>
      <c r="C67" s="12">
        <v>550.1</v>
      </c>
      <c r="D67" s="12">
        <v>53.4</v>
      </c>
      <c r="E67" s="15">
        <f t="shared" si="6"/>
        <v>9.707325940738047</v>
      </c>
      <c r="F67" s="12">
        <v>101.7</v>
      </c>
      <c r="G67" s="15">
        <f t="shared" si="7"/>
        <v>52.50737463126843</v>
      </c>
    </row>
    <row r="68" spans="1:7" ht="63">
      <c r="A68" s="7" t="s">
        <v>170</v>
      </c>
      <c r="B68" s="5" t="s">
        <v>168</v>
      </c>
      <c r="C68" s="12">
        <v>5841.9</v>
      </c>
      <c r="D68" s="12">
        <v>784</v>
      </c>
      <c r="E68" s="15">
        <f t="shared" si="6"/>
        <v>13.42029134356973</v>
      </c>
      <c r="F68" s="12">
        <v>1190.4</v>
      </c>
      <c r="G68" s="15">
        <f t="shared" si="7"/>
        <v>65.86021505376344</v>
      </c>
    </row>
    <row r="69" spans="1:7" ht="47.25">
      <c r="A69" s="7" t="s">
        <v>61</v>
      </c>
      <c r="B69" s="5" t="s">
        <v>62</v>
      </c>
      <c r="C69" s="12">
        <v>6137.6</v>
      </c>
      <c r="D69" s="12">
        <v>1219.3</v>
      </c>
      <c r="E69" s="15">
        <f t="shared" si="6"/>
        <v>19.866071428571427</v>
      </c>
      <c r="F69" s="12">
        <v>961.8</v>
      </c>
      <c r="G69" s="15">
        <f t="shared" si="7"/>
        <v>126.77271782075277</v>
      </c>
    </row>
    <row r="70" spans="1:7" s="24" customFormat="1" ht="15.75">
      <c r="A70" s="2" t="s">
        <v>42</v>
      </c>
      <c r="B70" s="4" t="s">
        <v>24</v>
      </c>
      <c r="C70" s="11">
        <f>C71+C72+C73</f>
        <v>264603</v>
      </c>
      <c r="D70" s="11">
        <f>D71+D72+D73</f>
        <v>7790.9</v>
      </c>
      <c r="E70" s="14">
        <f t="shared" si="6"/>
        <v>2.9443732686326305</v>
      </c>
      <c r="F70" s="11">
        <f>F71+F72+F73</f>
        <v>15123.8</v>
      </c>
      <c r="G70" s="14">
        <f t="shared" si="7"/>
        <v>51.51416971925046</v>
      </c>
    </row>
    <row r="71" spans="1:7" ht="15.75">
      <c r="A71" s="7" t="s">
        <v>98</v>
      </c>
      <c r="B71" s="5" t="s">
        <v>101</v>
      </c>
      <c r="C71" s="12">
        <v>609.7</v>
      </c>
      <c r="D71" s="12">
        <v>0</v>
      </c>
      <c r="E71" s="15">
        <f t="shared" si="6"/>
        <v>0</v>
      </c>
      <c r="F71" s="12">
        <v>28.3</v>
      </c>
      <c r="G71" s="15">
        <f t="shared" si="7"/>
        <v>0</v>
      </c>
    </row>
    <row r="72" spans="1:7" ht="31.5">
      <c r="A72" s="7" t="s">
        <v>81</v>
      </c>
      <c r="B72" s="5" t="s">
        <v>82</v>
      </c>
      <c r="C72" s="12">
        <v>246765.2</v>
      </c>
      <c r="D72" s="12">
        <v>6667.3</v>
      </c>
      <c r="E72" s="15">
        <f t="shared" si="6"/>
        <v>2.7018801678680786</v>
      </c>
      <c r="F72" s="12">
        <v>15095.5</v>
      </c>
      <c r="G72" s="15">
        <f t="shared" si="7"/>
        <v>44.16746712596469</v>
      </c>
    </row>
    <row r="73" spans="1:7" ht="31.5">
      <c r="A73" s="7" t="s">
        <v>63</v>
      </c>
      <c r="B73" s="5" t="s">
        <v>25</v>
      </c>
      <c r="C73" s="12">
        <v>17228.1</v>
      </c>
      <c r="D73" s="12">
        <v>1123.6</v>
      </c>
      <c r="E73" s="15">
        <f t="shared" si="6"/>
        <v>6.521903169821397</v>
      </c>
      <c r="F73" s="12">
        <v>0</v>
      </c>
      <c r="G73" s="15" t="s">
        <v>195</v>
      </c>
    </row>
    <row r="74" spans="1:7" s="24" customFormat="1" ht="15.75">
      <c r="A74" s="2" t="s">
        <v>43</v>
      </c>
      <c r="B74" s="4" t="s">
        <v>26</v>
      </c>
      <c r="C74" s="11">
        <f>C75+C76+C77+C78</f>
        <v>176063.30000000002</v>
      </c>
      <c r="D74" s="11">
        <f>D75+D76+D77+D78</f>
        <v>18903.699999999997</v>
      </c>
      <c r="E74" s="14">
        <f t="shared" si="6"/>
        <v>10.736877020935081</v>
      </c>
      <c r="F74" s="11">
        <f>F75+F76+F77+F78</f>
        <v>25126</v>
      </c>
      <c r="G74" s="14">
        <f t="shared" si="7"/>
        <v>75.23561251293481</v>
      </c>
    </row>
    <row r="75" spans="1:7" ht="15.75">
      <c r="A75" s="6" t="s">
        <v>44</v>
      </c>
      <c r="B75" s="5" t="s">
        <v>27</v>
      </c>
      <c r="C75" s="12">
        <v>1405</v>
      </c>
      <c r="D75" s="12">
        <v>144.4</v>
      </c>
      <c r="E75" s="15">
        <f t="shared" si="6"/>
        <v>10.277580071174377</v>
      </c>
      <c r="F75" s="12">
        <v>468</v>
      </c>
      <c r="G75" s="15">
        <f t="shared" si="7"/>
        <v>30.854700854700855</v>
      </c>
    </row>
    <row r="76" spans="1:7" ht="15.75">
      <c r="A76" s="6" t="s">
        <v>83</v>
      </c>
      <c r="B76" s="5" t="s">
        <v>84</v>
      </c>
      <c r="C76" s="12">
        <v>46565.8</v>
      </c>
      <c r="D76" s="12">
        <v>7116.2</v>
      </c>
      <c r="E76" s="15">
        <f t="shared" si="6"/>
        <v>15.282031018472782</v>
      </c>
      <c r="F76" s="12">
        <v>3604.7</v>
      </c>
      <c r="G76" s="15">
        <f t="shared" si="7"/>
        <v>197.41448664243904</v>
      </c>
    </row>
    <row r="77" spans="1:7" ht="15.75">
      <c r="A77" s="7" t="s">
        <v>64</v>
      </c>
      <c r="B77" s="5" t="s">
        <v>65</v>
      </c>
      <c r="C77" s="12">
        <v>117559.3</v>
      </c>
      <c r="D77" s="12">
        <v>9567.3</v>
      </c>
      <c r="E77" s="15">
        <f t="shared" si="6"/>
        <v>8.138275746793319</v>
      </c>
      <c r="F77" s="12">
        <v>19744.6</v>
      </c>
      <c r="G77" s="15">
        <f t="shared" si="7"/>
        <v>48.45527384702653</v>
      </c>
    </row>
    <row r="78" spans="1:7" ht="31.5">
      <c r="A78" s="7" t="s">
        <v>66</v>
      </c>
      <c r="B78" s="5" t="s">
        <v>52</v>
      </c>
      <c r="C78" s="12">
        <v>10533.2</v>
      </c>
      <c r="D78" s="12">
        <v>2075.8</v>
      </c>
      <c r="E78" s="15">
        <f t="shared" si="6"/>
        <v>19.70721148368967</v>
      </c>
      <c r="F78" s="12">
        <v>1308.7</v>
      </c>
      <c r="G78" s="15">
        <f t="shared" si="7"/>
        <v>158.61541988232597</v>
      </c>
    </row>
    <row r="79" spans="1:7" ht="15.75">
      <c r="A79" s="1" t="s">
        <v>189</v>
      </c>
      <c r="B79" s="4" t="s">
        <v>191</v>
      </c>
      <c r="C79" s="11">
        <f>C80+C81</f>
        <v>18479.6</v>
      </c>
      <c r="D79" s="11">
        <f>D80+D81</f>
        <v>0</v>
      </c>
      <c r="E79" s="14">
        <f t="shared" si="6"/>
        <v>0</v>
      </c>
      <c r="F79" s="11">
        <f>F80+F81</f>
        <v>0</v>
      </c>
      <c r="G79" s="14" t="s">
        <v>195</v>
      </c>
    </row>
    <row r="80" spans="1:7" ht="31.5">
      <c r="A80" s="7" t="s">
        <v>190</v>
      </c>
      <c r="B80" s="5" t="s">
        <v>192</v>
      </c>
      <c r="C80" s="12">
        <v>16809.6</v>
      </c>
      <c r="D80" s="12">
        <v>0</v>
      </c>
      <c r="E80" s="15">
        <f t="shared" si="6"/>
        <v>0</v>
      </c>
      <c r="F80" s="12">
        <v>0</v>
      </c>
      <c r="G80" s="15" t="s">
        <v>195</v>
      </c>
    </row>
    <row r="81" spans="1:7" ht="31.5">
      <c r="A81" s="7" t="s">
        <v>193</v>
      </c>
      <c r="B81" s="5" t="s">
        <v>194</v>
      </c>
      <c r="C81" s="12">
        <v>1670</v>
      </c>
      <c r="D81" s="12">
        <v>0</v>
      </c>
      <c r="E81" s="15">
        <f t="shared" si="6"/>
        <v>0</v>
      </c>
      <c r="F81" s="12">
        <v>0</v>
      </c>
      <c r="G81" s="15" t="s">
        <v>195</v>
      </c>
    </row>
    <row r="82" spans="1:7" s="24" customFormat="1" ht="15.75">
      <c r="A82" s="2" t="s">
        <v>45</v>
      </c>
      <c r="B82" s="4" t="s">
        <v>28</v>
      </c>
      <c r="C82" s="13">
        <f>C83+C84+C85+C86+C87+C88</f>
        <v>1159735.7999999998</v>
      </c>
      <c r="D82" s="13">
        <f>D83+D84+D85+D86+D87+D88</f>
        <v>172030.6</v>
      </c>
      <c r="E82" s="14">
        <f t="shared" si="6"/>
        <v>14.833602618803354</v>
      </c>
      <c r="F82" s="13">
        <f>F83+F84+F85+F86+F87+F88</f>
        <v>202359.89999999997</v>
      </c>
      <c r="G82" s="14">
        <f t="shared" si="7"/>
        <v>85.01219856305525</v>
      </c>
    </row>
    <row r="83" spans="1:7" ht="15.75">
      <c r="A83" s="6" t="s">
        <v>46</v>
      </c>
      <c r="B83" s="5" t="s">
        <v>29</v>
      </c>
      <c r="C83" s="12">
        <v>360648</v>
      </c>
      <c r="D83" s="12">
        <v>53113.6</v>
      </c>
      <c r="E83" s="15">
        <f t="shared" si="6"/>
        <v>14.727268694128345</v>
      </c>
      <c r="F83" s="12">
        <v>55833.8</v>
      </c>
      <c r="G83" s="15">
        <f t="shared" si="7"/>
        <v>95.12804072085366</v>
      </c>
    </row>
    <row r="84" spans="1:7" ht="15.75">
      <c r="A84" s="6" t="s">
        <v>47</v>
      </c>
      <c r="B84" s="5" t="s">
        <v>30</v>
      </c>
      <c r="C84" s="12">
        <v>712140.9</v>
      </c>
      <c r="D84" s="12">
        <v>103667.8</v>
      </c>
      <c r="E84" s="15">
        <f t="shared" si="6"/>
        <v>14.55720349722927</v>
      </c>
      <c r="F84" s="12">
        <v>133087.3</v>
      </c>
      <c r="G84" s="15">
        <f t="shared" si="7"/>
        <v>77.89458498293978</v>
      </c>
    </row>
    <row r="85" spans="1:7" ht="15.75">
      <c r="A85" s="7" t="s">
        <v>114</v>
      </c>
      <c r="B85" s="5" t="s">
        <v>115</v>
      </c>
      <c r="C85" s="12">
        <v>54982.2</v>
      </c>
      <c r="D85" s="12">
        <v>11250</v>
      </c>
      <c r="E85" s="15">
        <f t="shared" si="6"/>
        <v>20.461167432369024</v>
      </c>
      <c r="F85" s="12">
        <v>10321.9</v>
      </c>
      <c r="G85" s="15">
        <f t="shared" si="7"/>
        <v>108.99156163109505</v>
      </c>
    </row>
    <row r="86" spans="1:7" ht="47.25">
      <c r="A86" s="7" t="s">
        <v>117</v>
      </c>
      <c r="B86" s="5" t="s">
        <v>118</v>
      </c>
      <c r="C86" s="12">
        <v>568</v>
      </c>
      <c r="D86" s="12">
        <v>0</v>
      </c>
      <c r="E86" s="15">
        <f t="shared" si="6"/>
        <v>0</v>
      </c>
      <c r="F86" s="12">
        <v>0</v>
      </c>
      <c r="G86" s="15" t="s">
        <v>195</v>
      </c>
    </row>
    <row r="87" spans="1:7" ht="15.75">
      <c r="A87" s="6" t="s">
        <v>48</v>
      </c>
      <c r="B87" s="5" t="s">
        <v>125</v>
      </c>
      <c r="C87" s="12">
        <v>10063.9</v>
      </c>
      <c r="D87" s="12">
        <v>2532.6</v>
      </c>
      <c r="E87" s="15">
        <f t="shared" si="6"/>
        <v>25.165194407734575</v>
      </c>
      <c r="F87" s="12">
        <v>3116.9</v>
      </c>
      <c r="G87" s="15">
        <f t="shared" si="7"/>
        <v>81.25380987519651</v>
      </c>
    </row>
    <row r="88" spans="1:7" ht="31.5">
      <c r="A88" s="7" t="s">
        <v>187</v>
      </c>
      <c r="B88" s="5" t="s">
        <v>188</v>
      </c>
      <c r="C88" s="12">
        <v>21332.8</v>
      </c>
      <c r="D88" s="12">
        <v>1466.6</v>
      </c>
      <c r="E88" s="15">
        <f t="shared" si="6"/>
        <v>6.874859371484288</v>
      </c>
      <c r="F88" s="12">
        <v>0</v>
      </c>
      <c r="G88" s="15" t="s">
        <v>195</v>
      </c>
    </row>
    <row r="89" spans="1:7" s="24" customFormat="1" ht="15.75">
      <c r="A89" s="1" t="s">
        <v>49</v>
      </c>
      <c r="B89" s="4" t="s">
        <v>151</v>
      </c>
      <c r="C89" s="11">
        <f>C90</f>
        <v>164697</v>
      </c>
      <c r="D89" s="11">
        <f>D90</f>
        <v>16638.2</v>
      </c>
      <c r="E89" s="14">
        <f t="shared" si="6"/>
        <v>10.102309088811575</v>
      </c>
      <c r="F89" s="11">
        <f>F90</f>
        <v>18350.1</v>
      </c>
      <c r="G89" s="14">
        <f t="shared" si="7"/>
        <v>90.67089552645491</v>
      </c>
    </row>
    <row r="90" spans="1:7" ht="15.75">
      <c r="A90" s="6" t="s">
        <v>50</v>
      </c>
      <c r="B90" s="5" t="s">
        <v>31</v>
      </c>
      <c r="C90" s="12">
        <v>164697</v>
      </c>
      <c r="D90" s="12">
        <v>16638.2</v>
      </c>
      <c r="E90" s="15">
        <f t="shared" si="6"/>
        <v>10.102309088811575</v>
      </c>
      <c r="F90" s="12">
        <v>18350.1</v>
      </c>
      <c r="G90" s="15">
        <f t="shared" si="7"/>
        <v>90.67089552645491</v>
      </c>
    </row>
    <row r="91" spans="1:7" s="24" customFormat="1" ht="15.75">
      <c r="A91" s="2">
        <v>1000</v>
      </c>
      <c r="B91" s="4" t="s">
        <v>33</v>
      </c>
      <c r="C91" s="11">
        <f>C92+C93+C94+C95</f>
        <v>121850.6</v>
      </c>
      <c r="D91" s="11">
        <f>D92+D93+D94+D95</f>
        <v>33685.6</v>
      </c>
      <c r="E91" s="14">
        <f t="shared" si="6"/>
        <v>27.64500133770371</v>
      </c>
      <c r="F91" s="11">
        <f>F92+F93+F94+F95</f>
        <v>39414.5</v>
      </c>
      <c r="G91" s="14">
        <f t="shared" si="7"/>
        <v>85.46499384744193</v>
      </c>
    </row>
    <row r="92" spans="1:7" ht="15.75">
      <c r="A92" s="7" t="s">
        <v>68</v>
      </c>
      <c r="B92" s="5" t="s">
        <v>69</v>
      </c>
      <c r="C92" s="12">
        <v>8000</v>
      </c>
      <c r="D92" s="12">
        <v>2703.5</v>
      </c>
      <c r="E92" s="15">
        <f t="shared" si="6"/>
        <v>33.79375</v>
      </c>
      <c r="F92" s="12">
        <v>2675.5</v>
      </c>
      <c r="G92" s="15">
        <f t="shared" si="7"/>
        <v>101.0465333582508</v>
      </c>
    </row>
    <row r="93" spans="1:7" ht="15.75">
      <c r="A93" s="6">
        <v>1003</v>
      </c>
      <c r="B93" s="5" t="s">
        <v>34</v>
      </c>
      <c r="C93" s="12">
        <v>61473.1</v>
      </c>
      <c r="D93" s="12">
        <v>11998.4</v>
      </c>
      <c r="E93" s="15">
        <f t="shared" si="6"/>
        <v>19.518130694563965</v>
      </c>
      <c r="F93" s="12">
        <v>16136.5</v>
      </c>
      <c r="G93" s="15">
        <f t="shared" si="7"/>
        <v>74.35565333250705</v>
      </c>
    </row>
    <row r="94" spans="1:7" ht="15.75">
      <c r="A94" s="6">
        <v>1004</v>
      </c>
      <c r="B94" s="5" t="s">
        <v>70</v>
      </c>
      <c r="C94" s="12">
        <v>45756.5</v>
      </c>
      <c r="D94" s="12">
        <v>17658.1</v>
      </c>
      <c r="E94" s="15">
        <f t="shared" si="6"/>
        <v>38.59145695147137</v>
      </c>
      <c r="F94" s="12">
        <v>19421.5</v>
      </c>
      <c r="G94" s="15">
        <f t="shared" si="7"/>
        <v>90.92037175295418</v>
      </c>
    </row>
    <row r="95" spans="1:7" ht="31.5">
      <c r="A95" s="6">
        <v>1006</v>
      </c>
      <c r="B95" s="5" t="s">
        <v>119</v>
      </c>
      <c r="C95" s="12">
        <v>6621</v>
      </c>
      <c r="D95" s="12">
        <v>1325.6</v>
      </c>
      <c r="E95" s="15">
        <f t="shared" si="6"/>
        <v>20.021144842168855</v>
      </c>
      <c r="F95" s="12">
        <v>1181</v>
      </c>
      <c r="G95" s="15">
        <f t="shared" si="7"/>
        <v>112.24386113463166</v>
      </c>
    </row>
    <row r="96" spans="1:7" s="24" customFormat="1" ht="15.75">
      <c r="A96" s="2">
        <v>1100</v>
      </c>
      <c r="B96" s="4" t="s">
        <v>67</v>
      </c>
      <c r="C96" s="11">
        <f>C97+C98</f>
        <v>225551.5</v>
      </c>
      <c r="D96" s="11">
        <f>D97+D98</f>
        <v>11758.1</v>
      </c>
      <c r="E96" s="14">
        <f t="shared" si="6"/>
        <v>5.213044470996646</v>
      </c>
      <c r="F96" s="11">
        <f>F97+F98</f>
        <v>10014.8</v>
      </c>
      <c r="G96" s="14">
        <f t="shared" si="7"/>
        <v>117.40723728881257</v>
      </c>
    </row>
    <row r="97" spans="1:7" ht="15.75">
      <c r="A97" s="6">
        <v>1101</v>
      </c>
      <c r="B97" s="5" t="s">
        <v>120</v>
      </c>
      <c r="C97" s="12">
        <v>22952.4</v>
      </c>
      <c r="D97" s="12">
        <v>5535</v>
      </c>
      <c r="E97" s="15">
        <f t="shared" si="6"/>
        <v>24.115125215663717</v>
      </c>
      <c r="F97" s="12">
        <v>4560.5</v>
      </c>
      <c r="G97" s="15">
        <f t="shared" si="7"/>
        <v>121.36827102291417</v>
      </c>
    </row>
    <row r="98" spans="1:7" ht="15.75">
      <c r="A98" s="7" t="s">
        <v>76</v>
      </c>
      <c r="B98" s="5" t="s">
        <v>77</v>
      </c>
      <c r="C98" s="12">
        <v>202599.1</v>
      </c>
      <c r="D98" s="12">
        <v>6223.1</v>
      </c>
      <c r="E98" s="15">
        <f t="shared" si="6"/>
        <v>3.071632598565344</v>
      </c>
      <c r="F98" s="12">
        <v>5454.3</v>
      </c>
      <c r="G98" s="15">
        <f t="shared" si="7"/>
        <v>114.09530095520965</v>
      </c>
    </row>
    <row r="99" spans="1:7" s="24" customFormat="1" ht="15.75">
      <c r="A99" s="2">
        <v>1200</v>
      </c>
      <c r="B99" s="4" t="s">
        <v>78</v>
      </c>
      <c r="C99" s="11">
        <f>C100</f>
        <v>2549.5</v>
      </c>
      <c r="D99" s="11">
        <f>D100</f>
        <v>653.4</v>
      </c>
      <c r="E99" s="14">
        <f t="shared" si="6"/>
        <v>25.628554618552656</v>
      </c>
      <c r="F99" s="11">
        <f>F100</f>
        <v>580.2</v>
      </c>
      <c r="G99" s="14">
        <f t="shared" si="7"/>
        <v>112.61633919338159</v>
      </c>
    </row>
    <row r="100" spans="1:7" ht="15.75">
      <c r="A100" s="7" t="s">
        <v>79</v>
      </c>
      <c r="B100" s="5" t="s">
        <v>32</v>
      </c>
      <c r="C100" s="12">
        <v>2549.5</v>
      </c>
      <c r="D100" s="12">
        <v>653.4</v>
      </c>
      <c r="E100" s="15">
        <f t="shared" si="6"/>
        <v>25.628554618552656</v>
      </c>
      <c r="F100" s="12">
        <v>580.2</v>
      </c>
      <c r="G100" s="15">
        <f t="shared" si="7"/>
        <v>112.61633919338159</v>
      </c>
    </row>
    <row r="101" spans="1:7" s="24" customFormat="1" ht="31.5">
      <c r="A101" s="1" t="s">
        <v>102</v>
      </c>
      <c r="B101" s="4" t="s">
        <v>152</v>
      </c>
      <c r="C101" s="11">
        <f>C102</f>
        <v>6169</v>
      </c>
      <c r="D101" s="11">
        <f>D102</f>
        <v>1274.7</v>
      </c>
      <c r="E101" s="14">
        <f t="shared" si="6"/>
        <v>20.662992381261144</v>
      </c>
      <c r="F101" s="11">
        <f>F102</f>
        <v>1343.6</v>
      </c>
      <c r="G101" s="14">
        <f t="shared" si="7"/>
        <v>94.87198571003276</v>
      </c>
    </row>
    <row r="102" spans="1:7" ht="31.5">
      <c r="A102" s="7" t="s">
        <v>103</v>
      </c>
      <c r="B102" s="5" t="s">
        <v>153</v>
      </c>
      <c r="C102" s="12">
        <v>6169</v>
      </c>
      <c r="D102" s="12">
        <v>1274.7</v>
      </c>
      <c r="E102" s="15">
        <f t="shared" si="6"/>
        <v>20.662992381261144</v>
      </c>
      <c r="F102" s="12">
        <v>1343.6</v>
      </c>
      <c r="G102" s="15">
        <f t="shared" si="7"/>
        <v>94.87198571003276</v>
      </c>
    </row>
    <row r="103" spans="1:7" s="24" customFormat="1" ht="15.75">
      <c r="A103" s="2"/>
      <c r="B103" s="4" t="s">
        <v>92</v>
      </c>
      <c r="C103" s="11">
        <f>C58+C66+C70+C74+C79+C82+C89+C91+C96+C99+C101</f>
        <v>2367561.8</v>
      </c>
      <c r="D103" s="11">
        <f>D58+D66+D70+D74+D79+D82+D89+D91+D96+D99+D101</f>
        <v>314776.2</v>
      </c>
      <c r="E103" s="14">
        <f t="shared" si="6"/>
        <v>13.295374169324747</v>
      </c>
      <c r="F103" s="11">
        <f>F58+F66+F70+F74+F79+F82+F89+F91+F96+F99+F101</f>
        <v>357758.0999999999</v>
      </c>
      <c r="G103" s="14">
        <f t="shared" si="7"/>
        <v>87.98576468289609</v>
      </c>
    </row>
    <row r="104" spans="1:7" ht="15.75">
      <c r="A104" s="2"/>
      <c r="B104" s="4" t="s">
        <v>71</v>
      </c>
      <c r="C104" s="11">
        <v>0</v>
      </c>
      <c r="D104" s="11">
        <f>D56-D103</f>
        <v>106977.29999999999</v>
      </c>
      <c r="E104" s="14" t="s">
        <v>129</v>
      </c>
      <c r="F104" s="14">
        <f>F56-F103</f>
        <v>93024.70000000001</v>
      </c>
      <c r="G104" s="14" t="s">
        <v>129</v>
      </c>
    </row>
    <row r="105" spans="1:9" ht="31.5">
      <c r="A105" s="2"/>
      <c r="B105" s="4" t="s">
        <v>72</v>
      </c>
      <c r="C105" s="11">
        <f>C106+C109+C112</f>
        <v>0</v>
      </c>
      <c r="D105" s="11">
        <f>D106+D109+D112</f>
        <v>-106977.29999999999</v>
      </c>
      <c r="E105" s="14" t="s">
        <v>129</v>
      </c>
      <c r="F105" s="14">
        <f>F106+F109+F112</f>
        <v>-93024.70000000001</v>
      </c>
      <c r="G105" s="14" t="s">
        <v>129</v>
      </c>
      <c r="I105" s="26"/>
    </row>
    <row r="106" spans="1:7" ht="31.5">
      <c r="A106" s="6" t="s">
        <v>104</v>
      </c>
      <c r="B106" s="5" t="s">
        <v>105</v>
      </c>
      <c r="C106" s="12">
        <f>C107+C108</f>
        <v>-25380</v>
      </c>
      <c r="D106" s="12">
        <f>D107+D108</f>
        <v>0</v>
      </c>
      <c r="E106" s="15">
        <f>D106/C106*100</f>
        <v>0</v>
      </c>
      <c r="F106" s="12">
        <f>F107+F108</f>
        <v>0</v>
      </c>
      <c r="G106" s="15" t="s">
        <v>129</v>
      </c>
    </row>
    <row r="107" spans="1:7" ht="47.25">
      <c r="A107" s="6" t="s">
        <v>106</v>
      </c>
      <c r="B107" s="5" t="s">
        <v>200</v>
      </c>
      <c r="C107" s="12">
        <v>0</v>
      </c>
      <c r="D107" s="12">
        <v>0</v>
      </c>
      <c r="E107" s="15" t="s">
        <v>195</v>
      </c>
      <c r="F107" s="12">
        <v>0</v>
      </c>
      <c r="G107" s="15" t="s">
        <v>129</v>
      </c>
    </row>
    <row r="108" spans="1:7" ht="47.25">
      <c r="A108" s="6" t="s">
        <v>107</v>
      </c>
      <c r="B108" s="5" t="s">
        <v>179</v>
      </c>
      <c r="C108" s="12">
        <v>-25380</v>
      </c>
      <c r="D108" s="12">
        <v>0</v>
      </c>
      <c r="E108" s="15">
        <f>D108/C108*100</f>
        <v>0</v>
      </c>
      <c r="F108" s="12">
        <v>0</v>
      </c>
      <c r="G108" s="15" t="s">
        <v>129</v>
      </c>
    </row>
    <row r="109" spans="1:7" ht="47.25">
      <c r="A109" s="6" t="s">
        <v>121</v>
      </c>
      <c r="B109" s="5" t="s">
        <v>122</v>
      </c>
      <c r="C109" s="12">
        <f>C110+C111</f>
        <v>0</v>
      </c>
      <c r="D109" s="12">
        <f>D110+D111</f>
        <v>0</v>
      </c>
      <c r="E109" s="15" t="s">
        <v>129</v>
      </c>
      <c r="F109" s="12">
        <f>F110+F111</f>
        <v>0</v>
      </c>
      <c r="G109" s="15" t="s">
        <v>129</v>
      </c>
    </row>
    <row r="110" spans="1:7" ht="63">
      <c r="A110" s="6" t="s">
        <v>95</v>
      </c>
      <c r="B110" s="5" t="s">
        <v>94</v>
      </c>
      <c r="C110" s="12">
        <v>0</v>
      </c>
      <c r="D110" s="12">
        <v>0</v>
      </c>
      <c r="E110" s="15" t="s">
        <v>129</v>
      </c>
      <c r="F110" s="12">
        <v>0</v>
      </c>
      <c r="G110" s="15" t="s">
        <v>129</v>
      </c>
    </row>
    <row r="111" spans="1:7" ht="157.5">
      <c r="A111" s="6" t="s">
        <v>123</v>
      </c>
      <c r="B111" s="5" t="s">
        <v>124</v>
      </c>
      <c r="C111" s="12">
        <v>0</v>
      </c>
      <c r="D111" s="12">
        <v>0</v>
      </c>
      <c r="E111" s="15" t="s">
        <v>129</v>
      </c>
      <c r="F111" s="12">
        <v>0</v>
      </c>
      <c r="G111" s="15" t="s">
        <v>129</v>
      </c>
    </row>
    <row r="112" spans="1:7" ht="31.5">
      <c r="A112" s="6" t="s">
        <v>96</v>
      </c>
      <c r="B112" s="5" t="s">
        <v>100</v>
      </c>
      <c r="C112" s="12">
        <f>C113+C114</f>
        <v>25380</v>
      </c>
      <c r="D112" s="12">
        <f>D113+D114</f>
        <v>-106977.29999999999</v>
      </c>
      <c r="E112" s="15" t="s">
        <v>129</v>
      </c>
      <c r="F112" s="12">
        <f>F113+F114</f>
        <v>-93024.70000000001</v>
      </c>
      <c r="G112" s="15" t="s">
        <v>129</v>
      </c>
    </row>
    <row r="113" spans="1:7" ht="47.25">
      <c r="A113" s="6" t="s">
        <v>108</v>
      </c>
      <c r="B113" s="5" t="s">
        <v>109</v>
      </c>
      <c r="C113" s="12">
        <v>-2319352.6</v>
      </c>
      <c r="D113" s="12">
        <v>-466609.1</v>
      </c>
      <c r="E113" s="15">
        <f>D113/C113*100</f>
        <v>20.118075190464786</v>
      </c>
      <c r="F113" s="12">
        <v>-458620.9</v>
      </c>
      <c r="G113" s="15" t="s">
        <v>129</v>
      </c>
    </row>
    <row r="114" spans="1:7" ht="47.25">
      <c r="A114" s="6" t="s">
        <v>110</v>
      </c>
      <c r="B114" s="5" t="s">
        <v>111</v>
      </c>
      <c r="C114" s="12">
        <v>2344732.6</v>
      </c>
      <c r="D114" s="12">
        <v>359631.8</v>
      </c>
      <c r="E114" s="15">
        <f>D114/C114*100</f>
        <v>15.337859848069668</v>
      </c>
      <c r="F114" s="12">
        <v>365596.2</v>
      </c>
      <c r="G114" s="15" t="s">
        <v>129</v>
      </c>
    </row>
    <row r="115" spans="1:6" ht="15.75">
      <c r="A115" s="27"/>
      <c r="B115" s="28"/>
      <c r="C115" s="29"/>
      <c r="D115" s="29"/>
      <c r="E115" s="20"/>
      <c r="F115" s="30"/>
    </row>
    <row r="116" spans="1:6" ht="15.75">
      <c r="A116" s="27"/>
      <c r="B116" s="28"/>
      <c r="C116" s="29"/>
      <c r="D116" s="29"/>
      <c r="E116" s="20"/>
      <c r="F116" s="30"/>
    </row>
    <row r="118" ht="15.75">
      <c r="A118" s="10" t="s">
        <v>130</v>
      </c>
    </row>
    <row r="119" spans="1:7" ht="15.75">
      <c r="A119" s="10" t="s">
        <v>163</v>
      </c>
      <c r="D119" s="37" t="s">
        <v>132</v>
      </c>
      <c r="E119" s="37"/>
      <c r="F119" s="38"/>
      <c r="G119" s="38"/>
    </row>
  </sheetData>
  <sheetProtection formatCells="0" formatColumns="0" formatRows="0" insertColumns="0" insertRows="0" insertHyperlinks="0" deleteColumns="0" deleteRows="0" sort="0" autoFilter="0" pivotTables="0"/>
  <mergeCells count="11">
    <mergeCell ref="A11:G11"/>
    <mergeCell ref="A12:G12"/>
    <mergeCell ref="D119:G119"/>
    <mergeCell ref="C2:G2"/>
    <mergeCell ref="C3:G3"/>
    <mergeCell ref="C4:G4"/>
    <mergeCell ref="C6:G6"/>
    <mergeCell ref="F15:G15"/>
    <mergeCell ref="A10:D10"/>
    <mergeCell ref="D15:E15"/>
    <mergeCell ref="A7:G7"/>
  </mergeCells>
  <printOptions/>
  <pageMargins left="0.984251968503937" right="0.5905511811023623" top="0.5905511811023623" bottom="0.5905511811023623" header="0" footer="0"/>
  <pageSetup fitToHeight="7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Татьяна С. Ковалева</cp:lastModifiedBy>
  <cp:lastPrinted>2023-04-20T07:29:16Z</cp:lastPrinted>
  <dcterms:created xsi:type="dcterms:W3CDTF">2004-03-01T08:13:08Z</dcterms:created>
  <dcterms:modified xsi:type="dcterms:W3CDTF">2023-04-20T09:57:42Z</dcterms:modified>
  <cp:category/>
  <cp:version/>
  <cp:contentType/>
  <cp:contentStatus/>
</cp:coreProperties>
</file>